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9080" yWindow="-120" windowWidth="20730" windowHeight="11760" tabRatio="918"/>
  </bookViews>
  <sheets>
    <sheet name="TITLE" sheetId="1" r:id="rId1"/>
    <sheet name="STUDENT NAMES" sheetId="2" r:id="rId2"/>
    <sheet name="6A" sheetId="3" r:id="rId3"/>
    <sheet name="6B" sheetId="4" r:id="rId4"/>
    <sheet name="7A" sheetId="6" r:id="rId5"/>
    <sheet name="7B" sheetId="7" r:id="rId6"/>
    <sheet name="8A" sheetId="8" r:id="rId7"/>
    <sheet name="8B" sheetId="9" r:id="rId8"/>
    <sheet name="9A" sheetId="10" r:id="rId9"/>
    <sheet name="9B" sheetId="11" r:id="rId10"/>
    <sheet name="10A" sheetId="16" r:id="rId11"/>
    <sheet name="10B" sheetId="17" r:id="rId12"/>
    <sheet name="CONS (2)" sheetId="18" r:id="rId13"/>
    <sheet name="CLASSWISE (2)" sheetId="19" r:id="rId14"/>
  </sheets>
  <definedNames>
    <definedName name="_xlnm._FilterDatabase" localSheetId="10" hidden="1">'10A'!$A$6:$Y$64</definedName>
    <definedName name="_xlnm._FilterDatabase" localSheetId="11" hidden="1">'10B'!$A$6:$Y$46</definedName>
    <definedName name="_xlnm._FilterDatabase" localSheetId="2" hidden="1">'6A'!$A$6:$AH$46</definedName>
    <definedName name="_xlnm._FilterDatabase" localSheetId="3" hidden="1">'6B'!$A$6:$X$47</definedName>
    <definedName name="_xlnm._FilterDatabase" localSheetId="4" hidden="1">'7A'!$A$6:$X$45</definedName>
    <definedName name="_xlnm._FilterDatabase" localSheetId="5" hidden="1">'7B'!$A$6:$X$45</definedName>
    <definedName name="_xlnm._FilterDatabase" localSheetId="6" hidden="1">'8A'!$A$6:$X$44</definedName>
    <definedName name="_xlnm._FilterDatabase" localSheetId="7" hidden="1">'8B'!$A$6:$X$48</definedName>
    <definedName name="_xlnm._FilterDatabase" localSheetId="8" hidden="1">'9A'!$A$6:$Y$41</definedName>
    <definedName name="_xlnm._FilterDatabase" localSheetId="9" hidden="1">'9B'!$A$6:$X$41</definedName>
    <definedName name="_xlnm.Print_Area" localSheetId="10">'10A'!$A$1:$Y$90</definedName>
    <definedName name="_xlnm.Print_Area" localSheetId="11">'10B'!$A$1:$Y$88</definedName>
    <definedName name="_xlnm.Print_Area" localSheetId="2">'6A'!$A$1:$X$88</definedName>
    <definedName name="_xlnm.Print_Area" localSheetId="3">'6B'!$A$1:$X$87</definedName>
    <definedName name="_xlnm.Print_Area" localSheetId="4">'7A'!$A$1:$X$89</definedName>
    <definedName name="_xlnm.Print_Area" localSheetId="5">'7B'!$A$1:$X$88</definedName>
    <definedName name="_xlnm.Print_Area" localSheetId="6">'8A'!$A$1:$X$91</definedName>
    <definedName name="_xlnm.Print_Area" localSheetId="7">'8B'!$A$1:$X$87</definedName>
    <definedName name="_xlnm.Print_Area" localSheetId="8">'9A'!$A$1:$X$88</definedName>
    <definedName name="_xlnm.Print_Area" localSheetId="9">'9B'!$A$1:$X$89</definedName>
    <definedName name="_xlnm.Print_Area" localSheetId="13">'CLASSWISE (2)'!$A$1:$P$18</definedName>
    <definedName name="_xlnm.Print_Area" localSheetId="12">'CONS (2)'!$A$1:$V$39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8" i="17"/>
  <c r="W8" s="1"/>
  <c r="V9"/>
  <c r="W9" s="1"/>
  <c r="V10"/>
  <c r="W10" s="1"/>
  <c r="V11"/>
  <c r="W11" s="1"/>
  <c r="V12"/>
  <c r="W12" s="1"/>
  <c r="V13"/>
  <c r="W13" s="1"/>
  <c r="V14"/>
  <c r="W14" s="1"/>
  <c r="V15"/>
  <c r="W15" s="1"/>
  <c r="V16"/>
  <c r="W16" s="1"/>
  <c r="V17"/>
  <c r="W17" s="1"/>
  <c r="V18"/>
  <c r="W18" s="1"/>
  <c r="V19"/>
  <c r="W19" s="1"/>
  <c r="V20"/>
  <c r="W20" s="1"/>
  <c r="V21"/>
  <c r="W21" s="1"/>
  <c r="V22"/>
  <c r="W22" s="1"/>
  <c r="V23"/>
  <c r="W23" s="1"/>
  <c r="V24"/>
  <c r="W24" s="1"/>
  <c r="V25"/>
  <c r="W25" s="1"/>
  <c r="V26"/>
  <c r="W26" s="1"/>
  <c r="V27"/>
  <c r="W27" s="1"/>
  <c r="V28"/>
  <c r="W28" s="1"/>
  <c r="V29"/>
  <c r="W29" s="1"/>
  <c r="V30"/>
  <c r="W30" s="1"/>
  <c r="V31"/>
  <c r="W31" s="1"/>
  <c r="V32"/>
  <c r="W32" s="1"/>
  <c r="V33"/>
  <c r="W33" s="1"/>
  <c r="V34"/>
  <c r="W34" s="1"/>
  <c r="V35"/>
  <c r="W35" s="1"/>
  <c r="V36"/>
  <c r="W36" s="1"/>
  <c r="V37"/>
  <c r="W37" s="1"/>
  <c r="V38"/>
  <c r="W38" s="1"/>
  <c r="V39"/>
  <c r="W39" s="1"/>
  <c r="V40"/>
  <c r="W40" s="1"/>
  <c r="V41"/>
  <c r="W41" s="1"/>
  <c r="V42"/>
  <c r="W42" s="1"/>
  <c r="V43"/>
  <c r="W43" s="1"/>
  <c r="V44"/>
  <c r="W44" s="1"/>
  <c r="V45"/>
  <c r="W45" s="1"/>
  <c r="V46"/>
  <c r="W46" s="1"/>
  <c r="V47"/>
  <c r="W47" s="1"/>
  <c r="V48"/>
  <c r="W48" s="1"/>
  <c r="V49"/>
  <c r="W49" s="1"/>
  <c r="V50"/>
  <c r="W50" s="1"/>
  <c r="V51"/>
  <c r="W51" s="1"/>
  <c r="V52"/>
  <c r="W52" s="1"/>
  <c r="V53"/>
  <c r="W53" s="1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7"/>
  <c r="V8" i="16"/>
  <c r="W8" s="1"/>
  <c r="V9"/>
  <c r="W9" s="1"/>
  <c r="V10"/>
  <c r="W10" s="1"/>
  <c r="V11"/>
  <c r="W11" s="1"/>
  <c r="V12"/>
  <c r="W12" s="1"/>
  <c r="V13"/>
  <c r="W13" s="1"/>
  <c r="V14"/>
  <c r="W14" s="1"/>
  <c r="V15"/>
  <c r="W15" s="1"/>
  <c r="V16"/>
  <c r="W16" s="1"/>
  <c r="V17"/>
  <c r="W17" s="1"/>
  <c r="V18"/>
  <c r="W18" s="1"/>
  <c r="V19"/>
  <c r="W19" s="1"/>
  <c r="V20"/>
  <c r="W20" s="1"/>
  <c r="V21"/>
  <c r="W21" s="1"/>
  <c r="V22"/>
  <c r="W22" s="1"/>
  <c r="V23"/>
  <c r="W23" s="1"/>
  <c r="V24"/>
  <c r="W24" s="1"/>
  <c r="V25"/>
  <c r="W25" s="1"/>
  <c r="V26"/>
  <c r="W26" s="1"/>
  <c r="V27"/>
  <c r="W27" s="1"/>
  <c r="V28"/>
  <c r="W28" s="1"/>
  <c r="V29"/>
  <c r="W29" s="1"/>
  <c r="V30"/>
  <c r="W30" s="1"/>
  <c r="V31"/>
  <c r="W31" s="1"/>
  <c r="V32"/>
  <c r="W32" s="1"/>
  <c r="V33"/>
  <c r="W33" s="1"/>
  <c r="V34"/>
  <c r="W34" s="1"/>
  <c r="V35"/>
  <c r="W35" s="1"/>
  <c r="V36"/>
  <c r="W36" s="1"/>
  <c r="V37"/>
  <c r="W37" s="1"/>
  <c r="V38"/>
  <c r="W38" s="1"/>
  <c r="V39"/>
  <c r="W39" s="1"/>
  <c r="V40"/>
  <c r="W40" s="1"/>
  <c r="V41"/>
  <c r="W41" s="1"/>
  <c r="V42"/>
  <c r="W42" s="1"/>
  <c r="V43"/>
  <c r="W43" s="1"/>
  <c r="V44"/>
  <c r="W44" s="1"/>
  <c r="V45"/>
  <c r="W45" s="1"/>
  <c r="V46"/>
  <c r="W46" s="1"/>
  <c r="V47"/>
  <c r="W47" s="1"/>
  <c r="V48"/>
  <c r="W48" s="1"/>
  <c r="V49"/>
  <c r="W49" s="1"/>
  <c r="V50"/>
  <c r="W50" s="1"/>
  <c r="V51"/>
  <c r="W51" s="1"/>
  <c r="V52"/>
  <c r="W52" s="1"/>
  <c r="V53"/>
  <c r="W53" s="1"/>
  <c r="B44"/>
  <c r="B45"/>
  <c r="B46"/>
  <c r="B47"/>
  <c r="B48"/>
  <c r="B49"/>
  <c r="B50"/>
  <c r="B51"/>
  <c r="B52"/>
  <c r="B53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7"/>
  <c r="U8" i="11"/>
  <c r="V8" s="1"/>
  <c r="U9"/>
  <c r="V9" s="1"/>
  <c r="U10"/>
  <c r="V10" s="1"/>
  <c r="U11"/>
  <c r="V11" s="1"/>
  <c r="U12"/>
  <c r="V12" s="1"/>
  <c r="U13"/>
  <c r="V13" s="1"/>
  <c r="U14"/>
  <c r="V14" s="1"/>
  <c r="U15"/>
  <c r="V15" s="1"/>
  <c r="U16"/>
  <c r="V16" s="1"/>
  <c r="U17"/>
  <c r="V17" s="1"/>
  <c r="U18"/>
  <c r="V18" s="1"/>
  <c r="U19"/>
  <c r="V19" s="1"/>
  <c r="U20"/>
  <c r="V20" s="1"/>
  <c r="U21"/>
  <c r="V21" s="1"/>
  <c r="U22"/>
  <c r="V22" s="1"/>
  <c r="U23"/>
  <c r="V23" s="1"/>
  <c r="U24"/>
  <c r="V24" s="1"/>
  <c r="U25"/>
  <c r="V25" s="1"/>
  <c r="U26"/>
  <c r="V26" s="1"/>
  <c r="U27"/>
  <c r="V27" s="1"/>
  <c r="U28"/>
  <c r="V28" s="1"/>
  <c r="U29"/>
  <c r="V29" s="1"/>
  <c r="U30"/>
  <c r="V30" s="1"/>
  <c r="U31"/>
  <c r="V31" s="1"/>
  <c r="U32"/>
  <c r="V32" s="1"/>
  <c r="U33"/>
  <c r="V33" s="1"/>
  <c r="U34"/>
  <c r="V34" s="1"/>
  <c r="U35"/>
  <c r="V35" s="1"/>
  <c r="U36"/>
  <c r="V36" s="1"/>
  <c r="U37"/>
  <c r="V37" s="1"/>
  <c r="U38"/>
  <c r="V38" s="1"/>
  <c r="U39"/>
  <c r="V39" s="1"/>
  <c r="U40"/>
  <c r="V40" s="1"/>
  <c r="U41"/>
  <c r="V41" s="1"/>
  <c r="U42"/>
  <c r="V42" s="1"/>
  <c r="U43"/>
  <c r="V43" s="1"/>
  <c r="U44"/>
  <c r="V44" s="1"/>
  <c r="U45"/>
  <c r="V45" s="1"/>
  <c r="U46"/>
  <c r="V46" s="1"/>
  <c r="U47"/>
  <c r="V47" s="1"/>
  <c r="U7"/>
  <c r="V7" s="1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7"/>
  <c r="U8" i="10"/>
  <c r="V8" s="1"/>
  <c r="U9"/>
  <c r="V9" s="1"/>
  <c r="U10"/>
  <c r="V10" s="1"/>
  <c r="U11"/>
  <c r="V11" s="1"/>
  <c r="U12"/>
  <c r="V12" s="1"/>
  <c r="U13"/>
  <c r="V13" s="1"/>
  <c r="U14"/>
  <c r="V14" s="1"/>
  <c r="U15"/>
  <c r="V15" s="1"/>
  <c r="U16"/>
  <c r="V16" s="1"/>
  <c r="U17"/>
  <c r="V17" s="1"/>
  <c r="U18"/>
  <c r="V18" s="1"/>
  <c r="U19"/>
  <c r="V19" s="1"/>
  <c r="U20"/>
  <c r="V20" s="1"/>
  <c r="U21"/>
  <c r="V21" s="1"/>
  <c r="U22"/>
  <c r="V22" s="1"/>
  <c r="U23"/>
  <c r="V23" s="1"/>
  <c r="U24"/>
  <c r="V24" s="1"/>
  <c r="U25"/>
  <c r="V25" s="1"/>
  <c r="U26"/>
  <c r="V26" s="1"/>
  <c r="U27"/>
  <c r="V27" s="1"/>
  <c r="U28"/>
  <c r="V28" s="1"/>
  <c r="U29"/>
  <c r="V29" s="1"/>
  <c r="U30"/>
  <c r="V30" s="1"/>
  <c r="U31"/>
  <c r="V31" s="1"/>
  <c r="U32"/>
  <c r="V32" s="1"/>
  <c r="U33"/>
  <c r="V33" s="1"/>
  <c r="U34"/>
  <c r="V34" s="1"/>
  <c r="U35"/>
  <c r="V35" s="1"/>
  <c r="U36"/>
  <c r="V36" s="1"/>
  <c r="U37"/>
  <c r="V37" s="1"/>
  <c r="U38"/>
  <c r="V38" s="1"/>
  <c r="U39"/>
  <c r="V39" s="1"/>
  <c r="U40"/>
  <c r="V40" s="1"/>
  <c r="U41"/>
  <c r="V41" s="1"/>
  <c r="U42"/>
  <c r="V42" s="1"/>
  <c r="U43"/>
  <c r="V43" s="1"/>
  <c r="U44"/>
  <c r="V44" s="1"/>
  <c r="U45"/>
  <c r="V45" s="1"/>
  <c r="U46"/>
  <c r="V46" s="1"/>
  <c r="U47"/>
  <c r="V47" s="1"/>
  <c r="U48"/>
  <c r="V48" s="1"/>
  <c r="U49"/>
  <c r="V49" s="1"/>
  <c r="U50"/>
  <c r="V50" s="1"/>
  <c r="U51"/>
  <c r="V51" s="1"/>
  <c r="U52"/>
  <c r="V52" s="1"/>
  <c r="U53"/>
  <c r="V53" s="1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7"/>
  <c r="U45" i="9"/>
  <c r="V45" s="1"/>
  <c r="U46"/>
  <c r="V46" s="1"/>
  <c r="U47"/>
  <c r="V47" s="1"/>
  <c r="U48"/>
  <c r="V48" s="1"/>
  <c r="U49"/>
  <c r="V49" s="1"/>
  <c r="U50"/>
  <c r="V50" s="1"/>
  <c r="U51"/>
  <c r="V51" s="1"/>
  <c r="U52"/>
  <c r="V52" s="1"/>
  <c r="U53"/>
  <c r="V53" s="1"/>
  <c r="B44"/>
  <c r="B45"/>
  <c r="B46"/>
  <c r="B47"/>
  <c r="B48"/>
  <c r="B49"/>
  <c r="B50"/>
  <c r="B51"/>
  <c r="B52"/>
  <c r="B53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7"/>
  <c r="B46" i="8"/>
  <c r="B47"/>
  <c r="B48"/>
  <c r="B49"/>
  <c r="B50"/>
  <c r="B51"/>
  <c r="B52"/>
  <c r="B53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7"/>
  <c r="B8" i="7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7"/>
  <c r="U8" i="6"/>
  <c r="V8" s="1"/>
  <c r="U9"/>
  <c r="V9" s="1"/>
  <c r="U10"/>
  <c r="V10" s="1"/>
  <c r="U11"/>
  <c r="V11" s="1"/>
  <c r="U12"/>
  <c r="V12" s="1"/>
  <c r="U13"/>
  <c r="V13" s="1"/>
  <c r="U14"/>
  <c r="V14" s="1"/>
  <c r="U15"/>
  <c r="V15" s="1"/>
  <c r="U16"/>
  <c r="V16" s="1"/>
  <c r="U17"/>
  <c r="V17" s="1"/>
  <c r="U18"/>
  <c r="V18" s="1"/>
  <c r="U19"/>
  <c r="V19" s="1"/>
  <c r="U20"/>
  <c r="V20" s="1"/>
  <c r="U21"/>
  <c r="V21" s="1"/>
  <c r="U22"/>
  <c r="V22" s="1"/>
  <c r="U23"/>
  <c r="V23" s="1"/>
  <c r="U24"/>
  <c r="V24" s="1"/>
  <c r="U25"/>
  <c r="V25" s="1"/>
  <c r="U26"/>
  <c r="V26" s="1"/>
  <c r="U27"/>
  <c r="V27" s="1"/>
  <c r="U28"/>
  <c r="V28" s="1"/>
  <c r="U29"/>
  <c r="V29" s="1"/>
  <c r="U30"/>
  <c r="V30" s="1"/>
  <c r="U31"/>
  <c r="V31" s="1"/>
  <c r="U32"/>
  <c r="V32" s="1"/>
  <c r="U33"/>
  <c r="V33" s="1"/>
  <c r="U34"/>
  <c r="V34" s="1"/>
  <c r="U35"/>
  <c r="V35" s="1"/>
  <c r="U36"/>
  <c r="V36" s="1"/>
  <c r="U37"/>
  <c r="V37" s="1"/>
  <c r="U38"/>
  <c r="V38" s="1"/>
  <c r="U39"/>
  <c r="V39" s="1"/>
  <c r="U40"/>
  <c r="V40" s="1"/>
  <c r="U41"/>
  <c r="V41" s="1"/>
  <c r="U42"/>
  <c r="V42" s="1"/>
  <c r="U43"/>
  <c r="V43" s="1"/>
  <c r="U44"/>
  <c r="V44" s="1"/>
  <c r="U45"/>
  <c r="V45" s="1"/>
  <c r="U46"/>
  <c r="V46" s="1"/>
  <c r="U47"/>
  <c r="V47" s="1"/>
  <c r="U48"/>
  <c r="V48" s="1"/>
  <c r="U49"/>
  <c r="V49" s="1"/>
  <c r="U50"/>
  <c r="V50" s="1"/>
  <c r="U51"/>
  <c r="V51" s="1"/>
  <c r="U52"/>
  <c r="V52" s="1"/>
  <c r="U53"/>
  <c r="V53" s="1"/>
  <c r="U48" i="7"/>
  <c r="V48" s="1"/>
  <c r="U49"/>
  <c r="V49" s="1"/>
  <c r="U50"/>
  <c r="V50" s="1"/>
  <c r="U51"/>
  <c r="V51" s="1"/>
  <c r="U52"/>
  <c r="V52" s="1"/>
  <c r="U53"/>
  <c r="V53" s="1"/>
  <c r="U8"/>
  <c r="V8" s="1"/>
  <c r="U9"/>
  <c r="V9" s="1"/>
  <c r="U10"/>
  <c r="V10" s="1"/>
  <c r="U11"/>
  <c r="V11" s="1"/>
  <c r="U12"/>
  <c r="V12" s="1"/>
  <c r="U13"/>
  <c r="V13" s="1"/>
  <c r="U14"/>
  <c r="V14" s="1"/>
  <c r="U15"/>
  <c r="V15" s="1"/>
  <c r="U16"/>
  <c r="V16" s="1"/>
  <c r="U17"/>
  <c r="V17" s="1"/>
  <c r="U18"/>
  <c r="V18" s="1"/>
  <c r="U19"/>
  <c r="V19" s="1"/>
  <c r="U20"/>
  <c r="V20" s="1"/>
  <c r="U21"/>
  <c r="V21" s="1"/>
  <c r="U22"/>
  <c r="V22" s="1"/>
  <c r="U23"/>
  <c r="V23" s="1"/>
  <c r="U24"/>
  <c r="V24" s="1"/>
  <c r="U25"/>
  <c r="V25" s="1"/>
  <c r="U26"/>
  <c r="V26" s="1"/>
  <c r="U27"/>
  <c r="V27" s="1"/>
  <c r="U28"/>
  <c r="V28" s="1"/>
  <c r="U29"/>
  <c r="V29" s="1"/>
  <c r="U30"/>
  <c r="V30" s="1"/>
  <c r="U31"/>
  <c r="V31" s="1"/>
  <c r="U32"/>
  <c r="V32" s="1"/>
  <c r="U33"/>
  <c r="V33" s="1"/>
  <c r="U34"/>
  <c r="V34" s="1"/>
  <c r="U35"/>
  <c r="V35" s="1"/>
  <c r="U36"/>
  <c r="V36" s="1"/>
  <c r="U37"/>
  <c r="V37" s="1"/>
  <c r="U38"/>
  <c r="V38" s="1"/>
  <c r="U39"/>
  <c r="V39" s="1"/>
  <c r="U40"/>
  <c r="V40" s="1"/>
  <c r="U41"/>
  <c r="V41" s="1"/>
  <c r="U42"/>
  <c r="V42" s="1"/>
  <c r="U43"/>
  <c r="V43" s="1"/>
  <c r="U44"/>
  <c r="V44" s="1"/>
  <c r="U45"/>
  <c r="V45" s="1"/>
  <c r="U46"/>
  <c r="V46" s="1"/>
  <c r="U47"/>
  <c r="V47" s="1"/>
  <c r="D46" i="6"/>
  <c r="E46"/>
  <c r="D47"/>
  <c r="E47"/>
  <c r="D48"/>
  <c r="E48"/>
  <c r="D49"/>
  <c r="E49"/>
  <c r="D50"/>
  <c r="E50"/>
  <c r="D51"/>
  <c r="E51"/>
  <c r="D52"/>
  <c r="E52"/>
  <c r="D53"/>
  <c r="E53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7"/>
  <c r="B8" i="4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7"/>
  <c r="D10" i="19"/>
  <c r="B8" i="3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7"/>
  <c r="S8"/>
  <c r="T8"/>
  <c r="S9"/>
  <c r="T9"/>
  <c r="S10"/>
  <c r="T10"/>
  <c r="S11"/>
  <c r="T11"/>
  <c r="S12"/>
  <c r="T12"/>
  <c r="S13"/>
  <c r="T13"/>
  <c r="S14"/>
  <c r="T14"/>
  <c r="S15"/>
  <c r="T15"/>
  <c r="S16"/>
  <c r="T16"/>
  <c r="S17"/>
  <c r="T17"/>
  <c r="S18"/>
  <c r="T18"/>
  <c r="S19"/>
  <c r="T19"/>
  <c r="S20"/>
  <c r="T20"/>
  <c r="S21"/>
  <c r="T21"/>
  <c r="S22"/>
  <c r="T22"/>
  <c r="S23"/>
  <c r="T23"/>
  <c r="S24"/>
  <c r="T24"/>
  <c r="S25"/>
  <c r="T25"/>
  <c r="S26"/>
  <c r="T26"/>
  <c r="S27"/>
  <c r="T27"/>
  <c r="S28"/>
  <c r="T28"/>
  <c r="S29"/>
  <c r="T29"/>
  <c r="S30"/>
  <c r="T30"/>
  <c r="S31"/>
  <c r="T31"/>
  <c r="S32"/>
  <c r="T32"/>
  <c r="S33"/>
  <c r="T33"/>
  <c r="S34"/>
  <c r="T34"/>
  <c r="S35"/>
  <c r="T35"/>
  <c r="S36"/>
  <c r="T36"/>
  <c r="S37"/>
  <c r="T37"/>
  <c r="S38"/>
  <c r="T38"/>
  <c r="S39"/>
  <c r="T39"/>
  <c r="S40"/>
  <c r="T40"/>
  <c r="S41"/>
  <c r="T41"/>
  <c r="S42"/>
  <c r="T42"/>
  <c r="S43"/>
  <c r="T43"/>
  <c r="S44"/>
  <c r="T44"/>
  <c r="S45"/>
  <c r="T45"/>
  <c r="S46"/>
  <c r="T46"/>
  <c r="S47"/>
  <c r="T47"/>
  <c r="S48"/>
  <c r="T48"/>
  <c r="S49"/>
  <c r="T49"/>
  <c r="S50"/>
  <c r="T50"/>
  <c r="S51"/>
  <c r="T51"/>
  <c r="S52"/>
  <c r="T52"/>
  <c r="S53"/>
  <c r="T53"/>
  <c r="P8"/>
  <c r="Q8"/>
  <c r="P9"/>
  <c r="Q9"/>
  <c r="P10"/>
  <c r="Q10"/>
  <c r="P11"/>
  <c r="Q11"/>
  <c r="P12"/>
  <c r="Q12"/>
  <c r="P13"/>
  <c r="Q13"/>
  <c r="P14"/>
  <c r="Q14"/>
  <c r="P15"/>
  <c r="Q15"/>
  <c r="P16"/>
  <c r="Q16"/>
  <c r="P17"/>
  <c r="Q17"/>
  <c r="P18"/>
  <c r="Q18"/>
  <c r="P19"/>
  <c r="Q19"/>
  <c r="P20"/>
  <c r="Q20"/>
  <c r="P21"/>
  <c r="Q21"/>
  <c r="P22"/>
  <c r="Q22"/>
  <c r="P23"/>
  <c r="Q23"/>
  <c r="P24"/>
  <c r="Q24"/>
  <c r="P25"/>
  <c r="Q25"/>
  <c r="P26"/>
  <c r="Q26"/>
  <c r="P27"/>
  <c r="Q27"/>
  <c r="P28"/>
  <c r="Q28"/>
  <c r="P29"/>
  <c r="Q29"/>
  <c r="P30"/>
  <c r="Q30"/>
  <c r="P31"/>
  <c r="Q31"/>
  <c r="P32"/>
  <c r="Q32"/>
  <c r="P33"/>
  <c r="Q33"/>
  <c r="P34"/>
  <c r="Q34"/>
  <c r="P35"/>
  <c r="Q35"/>
  <c r="P36"/>
  <c r="Q36"/>
  <c r="P37"/>
  <c r="Q37"/>
  <c r="P38"/>
  <c r="Q38"/>
  <c r="P39"/>
  <c r="Q39"/>
  <c r="P40"/>
  <c r="Q40"/>
  <c r="P41"/>
  <c r="Q41"/>
  <c r="P42"/>
  <c r="Q42"/>
  <c r="P43"/>
  <c r="Q43"/>
  <c r="P44"/>
  <c r="Q44"/>
  <c r="P45"/>
  <c r="Q45"/>
  <c r="P46"/>
  <c r="Q46"/>
  <c r="P47"/>
  <c r="Q47"/>
  <c r="P48"/>
  <c r="Q48"/>
  <c r="P49"/>
  <c r="Q49"/>
  <c r="P50"/>
  <c r="Q50"/>
  <c r="P51"/>
  <c r="Q51"/>
  <c r="P52"/>
  <c r="Q52"/>
  <c r="P53"/>
  <c r="Q53"/>
  <c r="M8"/>
  <c r="N8"/>
  <c r="M9"/>
  <c r="N9"/>
  <c r="M10"/>
  <c r="N10"/>
  <c r="M11"/>
  <c r="N11"/>
  <c r="M12"/>
  <c r="N12"/>
  <c r="M13"/>
  <c r="N13"/>
  <c r="M14"/>
  <c r="N14"/>
  <c r="M15"/>
  <c r="N15"/>
  <c r="M16"/>
  <c r="N16"/>
  <c r="M17"/>
  <c r="N17"/>
  <c r="M18"/>
  <c r="N18"/>
  <c r="M19"/>
  <c r="N19"/>
  <c r="M20"/>
  <c r="N20"/>
  <c r="M21"/>
  <c r="N21"/>
  <c r="M22"/>
  <c r="N22"/>
  <c r="M23"/>
  <c r="N23"/>
  <c r="M24"/>
  <c r="N24"/>
  <c r="M25"/>
  <c r="N25"/>
  <c r="M26"/>
  <c r="N26"/>
  <c r="M27"/>
  <c r="N27"/>
  <c r="M28"/>
  <c r="N28"/>
  <c r="M29"/>
  <c r="N29"/>
  <c r="M30"/>
  <c r="N30"/>
  <c r="M31"/>
  <c r="N31"/>
  <c r="M32"/>
  <c r="N32"/>
  <c r="M33"/>
  <c r="N33"/>
  <c r="M34"/>
  <c r="N34"/>
  <c r="M35"/>
  <c r="N35"/>
  <c r="M36"/>
  <c r="N36"/>
  <c r="M37"/>
  <c r="N37"/>
  <c r="M38"/>
  <c r="N38"/>
  <c r="M39"/>
  <c r="N39"/>
  <c r="M40"/>
  <c r="N40"/>
  <c r="M41"/>
  <c r="N41"/>
  <c r="M42"/>
  <c r="N42"/>
  <c r="M43"/>
  <c r="N43"/>
  <c r="M44"/>
  <c r="N44"/>
  <c r="M45"/>
  <c r="N45"/>
  <c r="M46"/>
  <c r="N46"/>
  <c r="M47"/>
  <c r="N47"/>
  <c r="M48"/>
  <c r="N48"/>
  <c r="M49"/>
  <c r="N49"/>
  <c r="M50"/>
  <c r="N50"/>
  <c r="M51"/>
  <c r="N51"/>
  <c r="M52"/>
  <c r="N52"/>
  <c r="M53"/>
  <c r="N53"/>
  <c r="J8"/>
  <c r="K8"/>
  <c r="J9"/>
  <c r="K9"/>
  <c r="J10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G8"/>
  <c r="H8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G7"/>
  <c r="H7"/>
  <c r="U47"/>
  <c r="V47" s="1"/>
  <c r="U48"/>
  <c r="V48" s="1"/>
  <c r="U49"/>
  <c r="V49" s="1"/>
  <c r="U50"/>
  <c r="V50" s="1"/>
  <c r="U51"/>
  <c r="V51" s="1"/>
  <c r="U52"/>
  <c r="V52" s="1"/>
  <c r="U53"/>
  <c r="V53" s="1"/>
  <c r="Y52" i="17" l="1"/>
  <c r="X52"/>
  <c r="Y48"/>
  <c r="X48"/>
  <c r="Y44"/>
  <c r="X44"/>
  <c r="Y40"/>
  <c r="X40"/>
  <c r="Y36"/>
  <c r="X36"/>
  <c r="Y32"/>
  <c r="X32"/>
  <c r="Y28"/>
  <c r="X28"/>
  <c r="Y24"/>
  <c r="X24"/>
  <c r="Y20"/>
  <c r="X20"/>
  <c r="Y16"/>
  <c r="X16"/>
  <c r="Y12"/>
  <c r="X12"/>
  <c r="Y8"/>
  <c r="X8"/>
  <c r="Y53"/>
  <c r="X53"/>
  <c r="Y49"/>
  <c r="X49"/>
  <c r="Y45"/>
  <c r="X45"/>
  <c r="Y41"/>
  <c r="X41"/>
  <c r="Y37"/>
  <c r="X37"/>
  <c r="Y33"/>
  <c r="X33"/>
  <c r="Y29"/>
  <c r="X29"/>
  <c r="Y25"/>
  <c r="X25"/>
  <c r="Y21"/>
  <c r="X21"/>
  <c r="Y17"/>
  <c r="X17"/>
  <c r="Y13"/>
  <c r="X13"/>
  <c r="Y9"/>
  <c r="X9"/>
  <c r="Y50"/>
  <c r="X50"/>
  <c r="Y46"/>
  <c r="X46"/>
  <c r="Y42"/>
  <c r="X42"/>
  <c r="Y38"/>
  <c r="X38"/>
  <c r="Y34"/>
  <c r="X34"/>
  <c r="Y30"/>
  <c r="X30"/>
  <c r="Y26"/>
  <c r="X26"/>
  <c r="Y22"/>
  <c r="X22"/>
  <c r="Y18"/>
  <c r="X18"/>
  <c r="Y14"/>
  <c r="X14"/>
  <c r="Y10"/>
  <c r="X10"/>
  <c r="Y51"/>
  <c r="X51"/>
  <c r="Y47"/>
  <c r="X47"/>
  <c r="Y43"/>
  <c r="X43"/>
  <c r="Y39"/>
  <c r="X39"/>
  <c r="Y35"/>
  <c r="X35"/>
  <c r="Y31"/>
  <c r="X31"/>
  <c r="Y27"/>
  <c r="X27"/>
  <c r="Y23"/>
  <c r="X23"/>
  <c r="Y19"/>
  <c r="X19"/>
  <c r="Y15"/>
  <c r="X15"/>
  <c r="Y11"/>
  <c r="X11"/>
  <c r="Y52" i="16"/>
  <c r="X52"/>
  <c r="Y48"/>
  <c r="X48"/>
  <c r="Y44"/>
  <c r="X44"/>
  <c r="Y40"/>
  <c r="X40"/>
  <c r="Y36"/>
  <c r="X36"/>
  <c r="Y32"/>
  <c r="X32"/>
  <c r="Y28"/>
  <c r="X28"/>
  <c r="Y24"/>
  <c r="X24"/>
  <c r="Y20"/>
  <c r="X20"/>
  <c r="Y16"/>
  <c r="X16"/>
  <c r="Y12"/>
  <c r="X12"/>
  <c r="Y8"/>
  <c r="X8"/>
  <c r="Y53"/>
  <c r="X53"/>
  <c r="Y49"/>
  <c r="X49"/>
  <c r="Y45"/>
  <c r="X45"/>
  <c r="Y41"/>
  <c r="X41"/>
  <c r="Y37"/>
  <c r="X37"/>
  <c r="Y33"/>
  <c r="X33"/>
  <c r="Y29"/>
  <c r="X29"/>
  <c r="Y25"/>
  <c r="X25"/>
  <c r="Y21"/>
  <c r="X21"/>
  <c r="Y17"/>
  <c r="X17"/>
  <c r="Y13"/>
  <c r="X13"/>
  <c r="Y9"/>
  <c r="X9"/>
  <c r="Y50"/>
  <c r="X50"/>
  <c r="Y46"/>
  <c r="X46"/>
  <c r="Y42"/>
  <c r="X42"/>
  <c r="Y38"/>
  <c r="X38"/>
  <c r="Y34"/>
  <c r="X34"/>
  <c r="Y30"/>
  <c r="X30"/>
  <c r="Y26"/>
  <c r="X26"/>
  <c r="Y22"/>
  <c r="X22"/>
  <c r="Y18"/>
  <c r="X18"/>
  <c r="Y14"/>
  <c r="X14"/>
  <c r="Y10"/>
  <c r="X10"/>
  <c r="Y51"/>
  <c r="X51"/>
  <c r="Y47"/>
  <c r="X47"/>
  <c r="Y43"/>
  <c r="X43"/>
  <c r="Y39"/>
  <c r="X39"/>
  <c r="Y35"/>
  <c r="X35"/>
  <c r="Y31"/>
  <c r="X31"/>
  <c r="Y27"/>
  <c r="X27"/>
  <c r="Y23"/>
  <c r="X23"/>
  <c r="Y19"/>
  <c r="X19"/>
  <c r="Y15"/>
  <c r="X15"/>
  <c r="Y11"/>
  <c r="X11"/>
  <c r="X44" i="11"/>
  <c r="W44"/>
  <c r="X40"/>
  <c r="W40"/>
  <c r="X36"/>
  <c r="W36"/>
  <c r="X32"/>
  <c r="W32"/>
  <c r="X28"/>
  <c r="W28"/>
  <c r="X24"/>
  <c r="W24"/>
  <c r="X20"/>
  <c r="W20"/>
  <c r="X16"/>
  <c r="W16"/>
  <c r="X12"/>
  <c r="W12"/>
  <c r="X8"/>
  <c r="W8"/>
  <c r="X45"/>
  <c r="W45"/>
  <c r="X41"/>
  <c r="W41"/>
  <c r="X37"/>
  <c r="W37"/>
  <c r="X33"/>
  <c r="W33"/>
  <c r="X29"/>
  <c r="W29"/>
  <c r="X25"/>
  <c r="W25"/>
  <c r="X21"/>
  <c r="W21"/>
  <c r="X17"/>
  <c r="W17"/>
  <c r="X13"/>
  <c r="W13"/>
  <c r="X9"/>
  <c r="W9"/>
  <c r="X46"/>
  <c r="W46"/>
  <c r="X42"/>
  <c r="W42"/>
  <c r="X38"/>
  <c r="W38"/>
  <c r="X34"/>
  <c r="W34"/>
  <c r="X30"/>
  <c r="W30"/>
  <c r="X26"/>
  <c r="W26"/>
  <c r="X22"/>
  <c r="W22"/>
  <c r="X18"/>
  <c r="W18"/>
  <c r="X14"/>
  <c r="W14"/>
  <c r="X10"/>
  <c r="W10"/>
  <c r="X47"/>
  <c r="W47"/>
  <c r="X43"/>
  <c r="W43"/>
  <c r="X39"/>
  <c r="W39"/>
  <c r="X35"/>
  <c r="W35"/>
  <c r="X31"/>
  <c r="W31"/>
  <c r="X27"/>
  <c r="W27"/>
  <c r="X23"/>
  <c r="W23"/>
  <c r="X19"/>
  <c r="W19"/>
  <c r="X15"/>
  <c r="W15"/>
  <c r="X11"/>
  <c r="W11"/>
  <c r="X7"/>
  <c r="W7"/>
  <c r="X52" i="10"/>
  <c r="W52"/>
  <c r="X48"/>
  <c r="W48"/>
  <c r="X44"/>
  <c r="W44"/>
  <c r="X40"/>
  <c r="W40"/>
  <c r="X36"/>
  <c r="W36"/>
  <c r="X32"/>
  <c r="W32"/>
  <c r="X28"/>
  <c r="W28"/>
  <c r="X24"/>
  <c r="W24"/>
  <c r="X20"/>
  <c r="W20"/>
  <c r="X16"/>
  <c r="W16"/>
  <c r="X12"/>
  <c r="W12"/>
  <c r="X8"/>
  <c r="W8"/>
  <c r="X53"/>
  <c r="W53"/>
  <c r="X49"/>
  <c r="W49"/>
  <c r="X45"/>
  <c r="W45"/>
  <c r="X41"/>
  <c r="W41"/>
  <c r="X37"/>
  <c r="W37"/>
  <c r="X33"/>
  <c r="W33"/>
  <c r="X29"/>
  <c r="W29"/>
  <c r="X25"/>
  <c r="W25"/>
  <c r="X21"/>
  <c r="W21"/>
  <c r="X17"/>
  <c r="W17"/>
  <c r="X13"/>
  <c r="W13"/>
  <c r="X9"/>
  <c r="W9"/>
  <c r="X50"/>
  <c r="W50"/>
  <c r="X46"/>
  <c r="W46"/>
  <c r="X42"/>
  <c r="W42"/>
  <c r="X38"/>
  <c r="W38"/>
  <c r="X34"/>
  <c r="W34"/>
  <c r="X30"/>
  <c r="W30"/>
  <c r="X26"/>
  <c r="W26"/>
  <c r="X22"/>
  <c r="W22"/>
  <c r="X18"/>
  <c r="W18"/>
  <c r="X14"/>
  <c r="W14"/>
  <c r="X10"/>
  <c r="W10"/>
  <c r="X51"/>
  <c r="W51"/>
  <c r="X47"/>
  <c r="W47"/>
  <c r="X43"/>
  <c r="W43"/>
  <c r="X39"/>
  <c r="W39"/>
  <c r="X35"/>
  <c r="W35"/>
  <c r="X31"/>
  <c r="W31"/>
  <c r="X27"/>
  <c r="W27"/>
  <c r="X23"/>
  <c r="W23"/>
  <c r="X19"/>
  <c r="W19"/>
  <c r="X15"/>
  <c r="W15"/>
  <c r="X11"/>
  <c r="W11"/>
  <c r="X53" i="9"/>
  <c r="W53"/>
  <c r="X49"/>
  <c r="W49"/>
  <c r="X45"/>
  <c r="W45"/>
  <c r="X50"/>
  <c r="W50"/>
  <c r="X46"/>
  <c r="W46"/>
  <c r="X51"/>
  <c r="W51"/>
  <c r="X47"/>
  <c r="W47"/>
  <c r="X52"/>
  <c r="W52"/>
  <c r="X48"/>
  <c r="W48"/>
  <c r="X52" i="6"/>
  <c r="W52"/>
  <c r="X48"/>
  <c r="W48"/>
  <c r="X44"/>
  <c r="W44"/>
  <c r="X40"/>
  <c r="W40"/>
  <c r="X36"/>
  <c r="W36"/>
  <c r="X32"/>
  <c r="W32"/>
  <c r="X28"/>
  <c r="W28"/>
  <c r="X24"/>
  <c r="W24"/>
  <c r="X20"/>
  <c r="W20"/>
  <c r="X16"/>
  <c r="W16"/>
  <c r="X12"/>
  <c r="W12"/>
  <c r="X8"/>
  <c r="W8"/>
  <c r="X53"/>
  <c r="W53"/>
  <c r="X49"/>
  <c r="W49"/>
  <c r="X45"/>
  <c r="W45"/>
  <c r="X41"/>
  <c r="W41"/>
  <c r="X37"/>
  <c r="W37"/>
  <c r="X33"/>
  <c r="W33"/>
  <c r="X29"/>
  <c r="W29"/>
  <c r="X25"/>
  <c r="W25"/>
  <c r="X21"/>
  <c r="W21"/>
  <c r="X17"/>
  <c r="W17"/>
  <c r="X13"/>
  <c r="W13"/>
  <c r="X9"/>
  <c r="W9"/>
  <c r="X50"/>
  <c r="W50"/>
  <c r="X46"/>
  <c r="W46"/>
  <c r="X42"/>
  <c r="W42"/>
  <c r="X38"/>
  <c r="W38"/>
  <c r="X34"/>
  <c r="W34"/>
  <c r="X30"/>
  <c r="W30"/>
  <c r="X26"/>
  <c r="W26"/>
  <c r="X22"/>
  <c r="W22"/>
  <c r="X18"/>
  <c r="W18"/>
  <c r="X14"/>
  <c r="W14"/>
  <c r="X10"/>
  <c r="W10"/>
  <c r="X51"/>
  <c r="W51"/>
  <c r="X47"/>
  <c r="W47"/>
  <c r="X43"/>
  <c r="W43"/>
  <c r="X39"/>
  <c r="W39"/>
  <c r="X35"/>
  <c r="W35"/>
  <c r="X31"/>
  <c r="W31"/>
  <c r="X27"/>
  <c r="W27"/>
  <c r="X23"/>
  <c r="W23"/>
  <c r="X19"/>
  <c r="W19"/>
  <c r="X15"/>
  <c r="W15"/>
  <c r="X11"/>
  <c r="W11"/>
  <c r="X52" i="7"/>
  <c r="W52"/>
  <c r="X48"/>
  <c r="W48"/>
  <c r="X53"/>
  <c r="W53"/>
  <c r="X49"/>
  <c r="W49"/>
  <c r="X50"/>
  <c r="W50"/>
  <c r="X51"/>
  <c r="W51"/>
  <c r="X44"/>
  <c r="W44"/>
  <c r="X40"/>
  <c r="W40"/>
  <c r="X36"/>
  <c r="W36"/>
  <c r="X32"/>
  <c r="W32"/>
  <c r="X16"/>
  <c r="W16"/>
  <c r="X12"/>
  <c r="W12"/>
  <c r="X8"/>
  <c r="W8"/>
  <c r="X28"/>
  <c r="W28"/>
  <c r="X45"/>
  <c r="W45"/>
  <c r="X41"/>
  <c r="W41"/>
  <c r="X37"/>
  <c r="W37"/>
  <c r="X33"/>
  <c r="W33"/>
  <c r="X29"/>
  <c r="W29"/>
  <c r="X25"/>
  <c r="W25"/>
  <c r="X21"/>
  <c r="W21"/>
  <c r="X17"/>
  <c r="W17"/>
  <c r="X13"/>
  <c r="W13"/>
  <c r="X9"/>
  <c r="W9"/>
  <c r="X24"/>
  <c r="W24"/>
  <c r="X46"/>
  <c r="W46"/>
  <c r="X42"/>
  <c r="W42"/>
  <c r="X38"/>
  <c r="W38"/>
  <c r="X34"/>
  <c r="W34"/>
  <c r="X30"/>
  <c r="W30"/>
  <c r="X26"/>
  <c r="W26"/>
  <c r="X22"/>
  <c r="W22"/>
  <c r="X18"/>
  <c r="W18"/>
  <c r="X14"/>
  <c r="W14"/>
  <c r="X10"/>
  <c r="W10"/>
  <c r="X20"/>
  <c r="W20"/>
  <c r="X47"/>
  <c r="W47"/>
  <c r="X43"/>
  <c r="W43"/>
  <c r="X39"/>
  <c r="W39"/>
  <c r="X35"/>
  <c r="W35"/>
  <c r="X31"/>
  <c r="W31"/>
  <c r="X27"/>
  <c r="W27"/>
  <c r="X23"/>
  <c r="W23"/>
  <c r="X19"/>
  <c r="W19"/>
  <c r="X15"/>
  <c r="W15"/>
  <c r="X11"/>
  <c r="W11"/>
  <c r="X53" i="3"/>
  <c r="W53"/>
  <c r="X51"/>
  <c r="W51"/>
  <c r="X47"/>
  <c r="W47"/>
  <c r="X52"/>
  <c r="W52"/>
  <c r="X48"/>
  <c r="W48"/>
  <c r="X49"/>
  <c r="W49"/>
  <c r="X50"/>
  <c r="W50"/>
  <c r="V7" i="17"/>
  <c r="E45"/>
  <c r="F45"/>
  <c r="E46" i="16"/>
  <c r="F46"/>
  <c r="Q45" i="17" l="1"/>
  <c r="R45"/>
  <c r="T45"/>
  <c r="U45"/>
  <c r="T46" i="16"/>
  <c r="U46"/>
  <c r="F55" i="11"/>
  <c r="D17"/>
  <c r="S14"/>
  <c r="T14"/>
  <c r="K46" i="8"/>
  <c r="K46" i="16"/>
  <c r="L46"/>
  <c r="Q46"/>
  <c r="R46"/>
  <c r="H46" i="8" l="1"/>
  <c r="N46" i="16" l="1"/>
  <c r="O46"/>
  <c r="M14" i="11"/>
  <c r="N14"/>
  <c r="D14"/>
  <c r="E14"/>
  <c r="D15"/>
  <c r="E15"/>
  <c r="D16"/>
  <c r="E16"/>
  <c r="E17"/>
  <c r="D18"/>
  <c r="E18"/>
  <c r="D19"/>
  <c r="E19"/>
  <c r="N45" i="17" l="1"/>
  <c r="O45"/>
  <c r="E46" i="8"/>
  <c r="N46"/>
  <c r="Q46"/>
  <c r="T45"/>
  <c r="U45"/>
  <c r="V45" s="1"/>
  <c r="T46"/>
  <c r="U46"/>
  <c r="V46" s="1"/>
  <c r="G14" i="11"/>
  <c r="H14"/>
  <c r="J14"/>
  <c r="K14"/>
  <c r="P14"/>
  <c r="Q14"/>
  <c r="S19" i="6"/>
  <c r="T19"/>
  <c r="X46" i="8" l="1"/>
  <c r="X45"/>
  <c r="P19" i="6" l="1"/>
  <c r="Q19"/>
  <c r="M19"/>
  <c r="N19"/>
  <c r="J19"/>
  <c r="K19"/>
  <c r="G19"/>
  <c r="H19"/>
  <c r="D19"/>
  <c r="E19"/>
  <c r="S42" i="8"/>
  <c r="T42"/>
  <c r="S43"/>
  <c r="T43"/>
  <c r="S44"/>
  <c r="T44"/>
  <c r="S46" i="4"/>
  <c r="T46"/>
  <c r="P28" i="8" l="1"/>
  <c r="Q28"/>
  <c r="P29"/>
  <c r="Q29"/>
  <c r="P30"/>
  <c r="Q30"/>
  <c r="P31"/>
  <c r="Q31"/>
  <c r="P32"/>
  <c r="Q32"/>
  <c r="S9" i="7"/>
  <c r="T9"/>
  <c r="S10"/>
  <c r="T10"/>
  <c r="S11"/>
  <c r="T11"/>
  <c r="S12"/>
  <c r="T12"/>
  <c r="S13"/>
  <c r="T13"/>
  <c r="S15"/>
  <c r="T15"/>
  <c r="P9"/>
  <c r="Q9"/>
  <c r="P10"/>
  <c r="Q10"/>
  <c r="P11"/>
  <c r="Q11"/>
  <c r="P12"/>
  <c r="Q12"/>
  <c r="P13"/>
  <c r="Q13"/>
  <c r="M9"/>
  <c r="N9"/>
  <c r="M10"/>
  <c r="N10"/>
  <c r="M11"/>
  <c r="N11"/>
  <c r="D54" i="9" l="1"/>
  <c r="E54"/>
  <c r="U26"/>
  <c r="V26" s="1"/>
  <c r="U42" i="8"/>
  <c r="V42" s="1"/>
  <c r="U16"/>
  <c r="V16" s="1"/>
  <c r="X26" i="9" l="1"/>
  <c r="X42" i="8"/>
  <c r="X16"/>
  <c r="J9" i="7"/>
  <c r="K9"/>
  <c r="J10"/>
  <c r="K10"/>
  <c r="J11"/>
  <c r="K11"/>
  <c r="J12"/>
  <c r="K12"/>
  <c r="J13"/>
  <c r="K13"/>
  <c r="J15"/>
  <c r="K15"/>
  <c r="G9"/>
  <c r="H9"/>
  <c r="G10"/>
  <c r="H10"/>
  <c r="G11"/>
  <c r="H11"/>
  <c r="G12"/>
  <c r="H12"/>
  <c r="G13"/>
  <c r="H13"/>
  <c r="G15"/>
  <c r="H15"/>
  <c r="G16"/>
  <c r="H16"/>
  <c r="G17"/>
  <c r="H17"/>
  <c r="D9"/>
  <c r="E9"/>
  <c r="D10"/>
  <c r="E10"/>
  <c r="D11"/>
  <c r="E11"/>
  <c r="D12"/>
  <c r="E12"/>
  <c r="D13"/>
  <c r="E13"/>
  <c r="U47" i="4"/>
  <c r="V47" s="1"/>
  <c r="U11"/>
  <c r="V11" s="1"/>
  <c r="X47" l="1"/>
  <c r="X11"/>
  <c r="D29" i="18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9" i="19"/>
  <c r="D8"/>
  <c r="D7"/>
  <c r="D6"/>
  <c r="Q46" i="4" l="1"/>
  <c r="N46"/>
  <c r="K46"/>
  <c r="H46"/>
  <c r="E46"/>
  <c r="U46"/>
  <c r="V46" s="1"/>
  <c r="U44"/>
  <c r="V44" s="1"/>
  <c r="U43"/>
  <c r="V43" s="1"/>
  <c r="U43" i="3"/>
  <c r="V43" s="1"/>
  <c r="U44"/>
  <c r="V44" s="1"/>
  <c r="U45"/>
  <c r="V45" s="1"/>
  <c r="U46"/>
  <c r="V46" s="1"/>
  <c r="U41"/>
  <c r="V41" s="1"/>
  <c r="X46" i="4" l="1"/>
  <c r="X44"/>
  <c r="X43"/>
  <c r="X46" i="3"/>
  <c r="X43"/>
  <c r="X45"/>
  <c r="X44"/>
  <c r="X41"/>
  <c r="U53" i="17" l="1"/>
  <c r="T53"/>
  <c r="R53"/>
  <c r="Q53"/>
  <c r="O53"/>
  <c r="N53"/>
  <c r="L53"/>
  <c r="K53"/>
  <c r="I53"/>
  <c r="H53"/>
  <c r="F53"/>
  <c r="E53"/>
  <c r="U52"/>
  <c r="T52"/>
  <c r="R52"/>
  <c r="Q52"/>
  <c r="O52"/>
  <c r="N52"/>
  <c r="L52"/>
  <c r="K52"/>
  <c r="I52"/>
  <c r="H52"/>
  <c r="F52"/>
  <c r="E52"/>
  <c r="U51"/>
  <c r="T51"/>
  <c r="R51"/>
  <c r="Q51"/>
  <c r="O51"/>
  <c r="N51"/>
  <c r="L51"/>
  <c r="K51"/>
  <c r="I51"/>
  <c r="H51"/>
  <c r="F51"/>
  <c r="E51"/>
  <c r="U50"/>
  <c r="T50"/>
  <c r="R50"/>
  <c r="Q50"/>
  <c r="O50"/>
  <c r="N50"/>
  <c r="L50"/>
  <c r="K50"/>
  <c r="I50"/>
  <c r="H50"/>
  <c r="F50"/>
  <c r="E50"/>
  <c r="U49"/>
  <c r="T49"/>
  <c r="R49"/>
  <c r="Q49"/>
  <c r="O49"/>
  <c r="N49"/>
  <c r="L49"/>
  <c r="K49"/>
  <c r="I49"/>
  <c r="H49"/>
  <c r="F49"/>
  <c r="E49"/>
  <c r="U48"/>
  <c r="T48"/>
  <c r="R48"/>
  <c r="Q48"/>
  <c r="O48"/>
  <c r="N48"/>
  <c r="L48"/>
  <c r="K48"/>
  <c r="I48"/>
  <c r="H48"/>
  <c r="F48"/>
  <c r="E48"/>
  <c r="U47"/>
  <c r="T47"/>
  <c r="R47"/>
  <c r="Q47"/>
  <c r="O47"/>
  <c r="N47"/>
  <c r="L47"/>
  <c r="K47"/>
  <c r="I47"/>
  <c r="H47"/>
  <c r="F47"/>
  <c r="E47"/>
  <c r="U44"/>
  <c r="T44"/>
  <c r="R44"/>
  <c r="Q44"/>
  <c r="O44"/>
  <c r="N44"/>
  <c r="L44"/>
  <c r="K44"/>
  <c r="I44"/>
  <c r="H44"/>
  <c r="F44"/>
  <c r="E44"/>
  <c r="U43"/>
  <c r="T43"/>
  <c r="R43"/>
  <c r="Q43"/>
  <c r="O43"/>
  <c r="N43"/>
  <c r="L43"/>
  <c r="K43"/>
  <c r="I43"/>
  <c r="H43"/>
  <c r="F43"/>
  <c r="E43"/>
  <c r="U42"/>
  <c r="T42"/>
  <c r="R42"/>
  <c r="Q42"/>
  <c r="O42"/>
  <c r="N42"/>
  <c r="L42"/>
  <c r="K42"/>
  <c r="I42"/>
  <c r="H42"/>
  <c r="F42"/>
  <c r="E42"/>
  <c r="U41"/>
  <c r="T41"/>
  <c r="R41"/>
  <c r="Q41"/>
  <c r="O41"/>
  <c r="N41"/>
  <c r="L41"/>
  <c r="K41"/>
  <c r="I41"/>
  <c r="H41"/>
  <c r="F41"/>
  <c r="E41"/>
  <c r="U40"/>
  <c r="T40"/>
  <c r="R40"/>
  <c r="Q40"/>
  <c r="O40"/>
  <c r="N40"/>
  <c r="L40"/>
  <c r="K40"/>
  <c r="I40"/>
  <c r="H40"/>
  <c r="F40"/>
  <c r="E40"/>
  <c r="U39"/>
  <c r="T39"/>
  <c r="R39"/>
  <c r="Q39"/>
  <c r="O39"/>
  <c r="N39"/>
  <c r="L39"/>
  <c r="K39"/>
  <c r="I39"/>
  <c r="H39"/>
  <c r="F39"/>
  <c r="E39"/>
  <c r="U38"/>
  <c r="T38"/>
  <c r="R38"/>
  <c r="Q38"/>
  <c r="O38"/>
  <c r="N38"/>
  <c r="L38"/>
  <c r="K38"/>
  <c r="I38"/>
  <c r="H38"/>
  <c r="F38"/>
  <c r="E38"/>
  <c r="U37"/>
  <c r="T37"/>
  <c r="R37"/>
  <c r="Q37"/>
  <c r="O37"/>
  <c r="N37"/>
  <c r="L37"/>
  <c r="K37"/>
  <c r="I37"/>
  <c r="H37"/>
  <c r="F37"/>
  <c r="E37"/>
  <c r="U36"/>
  <c r="T36"/>
  <c r="R36"/>
  <c r="Q36"/>
  <c r="O36"/>
  <c r="N36"/>
  <c r="L36"/>
  <c r="K36"/>
  <c r="I36"/>
  <c r="H36"/>
  <c r="F36"/>
  <c r="E36"/>
  <c r="U35"/>
  <c r="T35"/>
  <c r="R35"/>
  <c r="Q35"/>
  <c r="O35"/>
  <c r="N35"/>
  <c r="L35"/>
  <c r="K35"/>
  <c r="I35"/>
  <c r="H35"/>
  <c r="F35"/>
  <c r="E35"/>
  <c r="U34"/>
  <c r="T34"/>
  <c r="R34"/>
  <c r="Q34"/>
  <c r="O34"/>
  <c r="N34"/>
  <c r="L34"/>
  <c r="K34"/>
  <c r="I34"/>
  <c r="H34"/>
  <c r="F34"/>
  <c r="E34"/>
  <c r="U33"/>
  <c r="T33"/>
  <c r="R33"/>
  <c r="Q33"/>
  <c r="O33"/>
  <c r="N33"/>
  <c r="L33"/>
  <c r="K33"/>
  <c r="I33"/>
  <c r="H33"/>
  <c r="F33"/>
  <c r="E33"/>
  <c r="U32"/>
  <c r="T32"/>
  <c r="R32"/>
  <c r="Q32"/>
  <c r="O32"/>
  <c r="N32"/>
  <c r="L32"/>
  <c r="K32"/>
  <c r="I32"/>
  <c r="H32"/>
  <c r="F32"/>
  <c r="E32"/>
  <c r="U31"/>
  <c r="T31"/>
  <c r="R31"/>
  <c r="Q31"/>
  <c r="O31"/>
  <c r="N31"/>
  <c r="L31"/>
  <c r="K31"/>
  <c r="I31"/>
  <c r="H31"/>
  <c r="F31"/>
  <c r="E31"/>
  <c r="U30"/>
  <c r="T30"/>
  <c r="R30"/>
  <c r="Q30"/>
  <c r="O30"/>
  <c r="N30"/>
  <c r="L30"/>
  <c r="K30"/>
  <c r="I30"/>
  <c r="H30"/>
  <c r="F30"/>
  <c r="E30"/>
  <c r="U29"/>
  <c r="T29"/>
  <c r="R29"/>
  <c r="Q29"/>
  <c r="O29"/>
  <c r="N29"/>
  <c r="L29"/>
  <c r="K29"/>
  <c r="I29"/>
  <c r="H29"/>
  <c r="F29"/>
  <c r="E29"/>
  <c r="U28"/>
  <c r="T28"/>
  <c r="R28"/>
  <c r="Q28"/>
  <c r="O28"/>
  <c r="N28"/>
  <c r="L28"/>
  <c r="K28"/>
  <c r="I28"/>
  <c r="H28"/>
  <c r="F28"/>
  <c r="E28"/>
  <c r="U27"/>
  <c r="T27"/>
  <c r="R27"/>
  <c r="Q27"/>
  <c r="O27"/>
  <c r="N27"/>
  <c r="L27"/>
  <c r="K27"/>
  <c r="I27"/>
  <c r="H27"/>
  <c r="F27"/>
  <c r="E27"/>
  <c r="U26"/>
  <c r="T26"/>
  <c r="R26"/>
  <c r="Q26"/>
  <c r="O26"/>
  <c r="N26"/>
  <c r="L26"/>
  <c r="K26"/>
  <c r="I26"/>
  <c r="H26"/>
  <c r="F26"/>
  <c r="E26"/>
  <c r="U25"/>
  <c r="T25"/>
  <c r="R25"/>
  <c r="Q25"/>
  <c r="O25"/>
  <c r="N25"/>
  <c r="L25"/>
  <c r="K25"/>
  <c r="I25"/>
  <c r="H25"/>
  <c r="F25"/>
  <c r="E25"/>
  <c r="U24"/>
  <c r="T24"/>
  <c r="R24"/>
  <c r="Q24"/>
  <c r="O24"/>
  <c r="N24"/>
  <c r="L24"/>
  <c r="K24"/>
  <c r="I24"/>
  <c r="H24"/>
  <c r="F24"/>
  <c r="E24"/>
  <c r="U23"/>
  <c r="T23"/>
  <c r="R23"/>
  <c r="Q23"/>
  <c r="O23"/>
  <c r="N23"/>
  <c r="L23"/>
  <c r="K23"/>
  <c r="I23"/>
  <c r="H23"/>
  <c r="F23"/>
  <c r="E23"/>
  <c r="U22"/>
  <c r="T22"/>
  <c r="R22"/>
  <c r="Q22"/>
  <c r="O22"/>
  <c r="N22"/>
  <c r="L22"/>
  <c r="K22"/>
  <c r="I22"/>
  <c r="H22"/>
  <c r="F22"/>
  <c r="E22"/>
  <c r="U21"/>
  <c r="T21"/>
  <c r="R21"/>
  <c r="Q21"/>
  <c r="O21"/>
  <c r="N21"/>
  <c r="L21"/>
  <c r="K21"/>
  <c r="I21"/>
  <c r="H21"/>
  <c r="F21"/>
  <c r="E21"/>
  <c r="U20"/>
  <c r="T20"/>
  <c r="R20"/>
  <c r="Q20"/>
  <c r="O20"/>
  <c r="N20"/>
  <c r="L20"/>
  <c r="K20"/>
  <c r="I20"/>
  <c r="H20"/>
  <c r="F20"/>
  <c r="E20"/>
  <c r="U19"/>
  <c r="T19"/>
  <c r="R19"/>
  <c r="Q19"/>
  <c r="O19"/>
  <c r="N19"/>
  <c r="L19"/>
  <c r="K19"/>
  <c r="I19"/>
  <c r="H19"/>
  <c r="F19"/>
  <c r="E19"/>
  <c r="U18"/>
  <c r="T18"/>
  <c r="R18"/>
  <c r="Q18"/>
  <c r="O18"/>
  <c r="N18"/>
  <c r="L18"/>
  <c r="K18"/>
  <c r="I18"/>
  <c r="H18"/>
  <c r="F18"/>
  <c r="E18"/>
  <c r="U17"/>
  <c r="T17"/>
  <c r="R17"/>
  <c r="Q17"/>
  <c r="O17"/>
  <c r="N17"/>
  <c r="L17"/>
  <c r="K17"/>
  <c r="I17"/>
  <c r="H17"/>
  <c r="F17"/>
  <c r="E17"/>
  <c r="U16"/>
  <c r="T16"/>
  <c r="R16"/>
  <c r="Q16"/>
  <c r="O16"/>
  <c r="N16"/>
  <c r="L16"/>
  <c r="K16"/>
  <c r="I16"/>
  <c r="H16"/>
  <c r="F16"/>
  <c r="E16"/>
  <c r="U15"/>
  <c r="T15"/>
  <c r="R15"/>
  <c r="Q15"/>
  <c r="O15"/>
  <c r="N15"/>
  <c r="L15"/>
  <c r="K15"/>
  <c r="I15"/>
  <c r="H15"/>
  <c r="F15"/>
  <c r="E15"/>
  <c r="U14"/>
  <c r="T14"/>
  <c r="R14"/>
  <c r="Q14"/>
  <c r="O14"/>
  <c r="N14"/>
  <c r="L14"/>
  <c r="K14"/>
  <c r="I14"/>
  <c r="H14"/>
  <c r="F14"/>
  <c r="E14"/>
  <c r="U13"/>
  <c r="T13"/>
  <c r="R13"/>
  <c r="Q13"/>
  <c r="O13"/>
  <c r="N13"/>
  <c r="L13"/>
  <c r="K13"/>
  <c r="I13"/>
  <c r="H13"/>
  <c r="F13"/>
  <c r="E13"/>
  <c r="U12"/>
  <c r="T12"/>
  <c r="R12"/>
  <c r="Q12"/>
  <c r="O12"/>
  <c r="N12"/>
  <c r="L12"/>
  <c r="K12"/>
  <c r="I12"/>
  <c r="H12"/>
  <c r="F12"/>
  <c r="E12"/>
  <c r="U11"/>
  <c r="T11"/>
  <c r="R11"/>
  <c r="Q11"/>
  <c r="O11"/>
  <c r="N11"/>
  <c r="L11"/>
  <c r="K11"/>
  <c r="I11"/>
  <c r="H11"/>
  <c r="F11"/>
  <c r="E11"/>
  <c r="U10"/>
  <c r="T10"/>
  <c r="R10"/>
  <c r="Q10"/>
  <c r="O10"/>
  <c r="N10"/>
  <c r="L10"/>
  <c r="K10"/>
  <c r="I10"/>
  <c r="H10"/>
  <c r="F10"/>
  <c r="E10"/>
  <c r="U9"/>
  <c r="T9"/>
  <c r="R9"/>
  <c r="Q9"/>
  <c r="O9"/>
  <c r="N9"/>
  <c r="L9"/>
  <c r="K9"/>
  <c r="I9"/>
  <c r="H9"/>
  <c r="F9"/>
  <c r="E9"/>
  <c r="U8"/>
  <c r="T8"/>
  <c r="R8"/>
  <c r="Q8"/>
  <c r="O8"/>
  <c r="N8"/>
  <c r="L8"/>
  <c r="K8"/>
  <c r="I8"/>
  <c r="H8"/>
  <c r="F8"/>
  <c r="E8"/>
  <c r="U7"/>
  <c r="T7"/>
  <c r="R7"/>
  <c r="Q7"/>
  <c r="O7"/>
  <c r="N7"/>
  <c r="L7"/>
  <c r="K7"/>
  <c r="I7"/>
  <c r="H7"/>
  <c r="F7"/>
  <c r="E7"/>
  <c r="U53" i="16"/>
  <c r="T53"/>
  <c r="R53"/>
  <c r="Q53"/>
  <c r="O53"/>
  <c r="N53"/>
  <c r="L53"/>
  <c r="K53"/>
  <c r="I53"/>
  <c r="H53"/>
  <c r="F53"/>
  <c r="E53"/>
  <c r="U52"/>
  <c r="T52"/>
  <c r="R52"/>
  <c r="Q52"/>
  <c r="O52"/>
  <c r="N52"/>
  <c r="L52"/>
  <c r="K52"/>
  <c r="I52"/>
  <c r="H52"/>
  <c r="F52"/>
  <c r="E52"/>
  <c r="U51"/>
  <c r="T51"/>
  <c r="R51"/>
  <c r="Q51"/>
  <c r="O51"/>
  <c r="N51"/>
  <c r="L51"/>
  <c r="K51"/>
  <c r="I51"/>
  <c r="H51"/>
  <c r="F51"/>
  <c r="E51"/>
  <c r="U50"/>
  <c r="T50"/>
  <c r="R50"/>
  <c r="Q50"/>
  <c r="O50"/>
  <c r="N50"/>
  <c r="L50"/>
  <c r="K50"/>
  <c r="I50"/>
  <c r="H50"/>
  <c r="F50"/>
  <c r="E50"/>
  <c r="U49"/>
  <c r="T49"/>
  <c r="R49"/>
  <c r="Q49"/>
  <c r="O49"/>
  <c r="N49"/>
  <c r="L49"/>
  <c r="K49"/>
  <c r="I49"/>
  <c r="H49"/>
  <c r="F49"/>
  <c r="E49"/>
  <c r="U48"/>
  <c r="T48"/>
  <c r="R48"/>
  <c r="Q48"/>
  <c r="O48"/>
  <c r="N48"/>
  <c r="L48"/>
  <c r="K48"/>
  <c r="I48"/>
  <c r="H48"/>
  <c r="F48"/>
  <c r="E48"/>
  <c r="U47"/>
  <c r="T47"/>
  <c r="R47"/>
  <c r="Q47"/>
  <c r="O47"/>
  <c r="N47"/>
  <c r="L47"/>
  <c r="K47"/>
  <c r="I47"/>
  <c r="H47"/>
  <c r="F47"/>
  <c r="E47"/>
  <c r="U45"/>
  <c r="T45"/>
  <c r="R45"/>
  <c r="Q45"/>
  <c r="O45"/>
  <c r="N45"/>
  <c r="L45"/>
  <c r="K45"/>
  <c r="I45"/>
  <c r="H45"/>
  <c r="F45"/>
  <c r="E45"/>
  <c r="U44"/>
  <c r="T44"/>
  <c r="R44"/>
  <c r="Q44"/>
  <c r="O44"/>
  <c r="N44"/>
  <c r="L44"/>
  <c r="K44"/>
  <c r="I44"/>
  <c r="H44"/>
  <c r="F44"/>
  <c r="E44"/>
  <c r="U43"/>
  <c r="T43"/>
  <c r="R43"/>
  <c r="Q43"/>
  <c r="O43"/>
  <c r="N43"/>
  <c r="L43"/>
  <c r="K43"/>
  <c r="I43"/>
  <c r="H43"/>
  <c r="F43"/>
  <c r="E43"/>
  <c r="U42"/>
  <c r="T42"/>
  <c r="R42"/>
  <c r="Q42"/>
  <c r="O42"/>
  <c r="N42"/>
  <c r="L42"/>
  <c r="K42"/>
  <c r="I42"/>
  <c r="H42"/>
  <c r="F42"/>
  <c r="E42"/>
  <c r="U41"/>
  <c r="T41"/>
  <c r="R41"/>
  <c r="Q41"/>
  <c r="O41"/>
  <c r="N41"/>
  <c r="L41"/>
  <c r="K41"/>
  <c r="I41"/>
  <c r="H41"/>
  <c r="F41"/>
  <c r="E41"/>
  <c r="U40"/>
  <c r="T40"/>
  <c r="R40"/>
  <c r="Q40"/>
  <c r="O40"/>
  <c r="N40"/>
  <c r="L40"/>
  <c r="K40"/>
  <c r="I40"/>
  <c r="H40"/>
  <c r="F40"/>
  <c r="E40"/>
  <c r="U39"/>
  <c r="T39"/>
  <c r="R39"/>
  <c r="Q39"/>
  <c r="O39"/>
  <c r="N39"/>
  <c r="L39"/>
  <c r="K39"/>
  <c r="I39"/>
  <c r="H39"/>
  <c r="F39"/>
  <c r="E39"/>
  <c r="U38"/>
  <c r="T38"/>
  <c r="R38"/>
  <c r="Q38"/>
  <c r="O38"/>
  <c r="N38"/>
  <c r="L38"/>
  <c r="K38"/>
  <c r="I38"/>
  <c r="H38"/>
  <c r="F38"/>
  <c r="E38"/>
  <c r="U37"/>
  <c r="T37"/>
  <c r="R37"/>
  <c r="Q37"/>
  <c r="O37"/>
  <c r="N37"/>
  <c r="L37"/>
  <c r="K37"/>
  <c r="I37"/>
  <c r="H37"/>
  <c r="F37"/>
  <c r="E37"/>
  <c r="U36"/>
  <c r="T36"/>
  <c r="R36"/>
  <c r="Q36"/>
  <c r="O36"/>
  <c r="N36"/>
  <c r="L36"/>
  <c r="K36"/>
  <c r="I36"/>
  <c r="H36"/>
  <c r="F36"/>
  <c r="E36"/>
  <c r="U35"/>
  <c r="T35"/>
  <c r="R35"/>
  <c r="Q35"/>
  <c r="O35"/>
  <c r="N35"/>
  <c r="L35"/>
  <c r="K35"/>
  <c r="I35"/>
  <c r="H35"/>
  <c r="F35"/>
  <c r="E35"/>
  <c r="U34"/>
  <c r="T34"/>
  <c r="R34"/>
  <c r="Q34"/>
  <c r="O34"/>
  <c r="N34"/>
  <c r="L34"/>
  <c r="K34"/>
  <c r="I34"/>
  <c r="H34"/>
  <c r="F34"/>
  <c r="E34"/>
  <c r="U33"/>
  <c r="T33"/>
  <c r="R33"/>
  <c r="Q33"/>
  <c r="O33"/>
  <c r="N33"/>
  <c r="L33"/>
  <c r="K33"/>
  <c r="I33"/>
  <c r="H33"/>
  <c r="F33"/>
  <c r="E33"/>
  <c r="U32"/>
  <c r="T32"/>
  <c r="R32"/>
  <c r="Q32"/>
  <c r="O32"/>
  <c r="N32"/>
  <c r="L32"/>
  <c r="K32"/>
  <c r="I32"/>
  <c r="H32"/>
  <c r="F32"/>
  <c r="E32"/>
  <c r="U31"/>
  <c r="T31"/>
  <c r="R31"/>
  <c r="Q31"/>
  <c r="O31"/>
  <c r="N31"/>
  <c r="L31"/>
  <c r="K31"/>
  <c r="I31"/>
  <c r="H31"/>
  <c r="F31"/>
  <c r="E31"/>
  <c r="U30"/>
  <c r="T30"/>
  <c r="R30"/>
  <c r="Q30"/>
  <c r="O30"/>
  <c r="N30"/>
  <c r="L30"/>
  <c r="K30"/>
  <c r="I30"/>
  <c r="H30"/>
  <c r="F30"/>
  <c r="E30"/>
  <c r="U29"/>
  <c r="T29"/>
  <c r="R29"/>
  <c r="Q29"/>
  <c r="O29"/>
  <c r="N29"/>
  <c r="L29"/>
  <c r="K29"/>
  <c r="I29"/>
  <c r="H29"/>
  <c r="F29"/>
  <c r="E29"/>
  <c r="U28"/>
  <c r="T28"/>
  <c r="R28"/>
  <c r="Q28"/>
  <c r="O28"/>
  <c r="N28"/>
  <c r="L28"/>
  <c r="K28"/>
  <c r="I28"/>
  <c r="H28"/>
  <c r="F28"/>
  <c r="E28"/>
  <c r="U27"/>
  <c r="T27"/>
  <c r="R27"/>
  <c r="Q27"/>
  <c r="O27"/>
  <c r="N27"/>
  <c r="L27"/>
  <c r="K27"/>
  <c r="I27"/>
  <c r="H27"/>
  <c r="F27"/>
  <c r="E27"/>
  <c r="U26"/>
  <c r="T26"/>
  <c r="R26"/>
  <c r="Q26"/>
  <c r="O26"/>
  <c r="N26"/>
  <c r="L26"/>
  <c r="K26"/>
  <c r="I26"/>
  <c r="H26"/>
  <c r="F26"/>
  <c r="E26"/>
  <c r="U25"/>
  <c r="T25"/>
  <c r="R25"/>
  <c r="Q25"/>
  <c r="O25"/>
  <c r="N25"/>
  <c r="L25"/>
  <c r="K25"/>
  <c r="I25"/>
  <c r="H25"/>
  <c r="F25"/>
  <c r="E25"/>
  <c r="U24"/>
  <c r="T24"/>
  <c r="R24"/>
  <c r="Q24"/>
  <c r="O24"/>
  <c r="N24"/>
  <c r="L24"/>
  <c r="K24"/>
  <c r="I24"/>
  <c r="H24"/>
  <c r="F24"/>
  <c r="E24"/>
  <c r="U23"/>
  <c r="T23"/>
  <c r="R23"/>
  <c r="Q23"/>
  <c r="O23"/>
  <c r="N23"/>
  <c r="L23"/>
  <c r="K23"/>
  <c r="I23"/>
  <c r="H23"/>
  <c r="F23"/>
  <c r="E23"/>
  <c r="U22"/>
  <c r="T22"/>
  <c r="R22"/>
  <c r="Q22"/>
  <c r="O22"/>
  <c r="N22"/>
  <c r="L22"/>
  <c r="K22"/>
  <c r="I22"/>
  <c r="H22"/>
  <c r="F22"/>
  <c r="E22"/>
  <c r="U21"/>
  <c r="T21"/>
  <c r="R21"/>
  <c r="Q21"/>
  <c r="O21"/>
  <c r="N21"/>
  <c r="L21"/>
  <c r="K21"/>
  <c r="I21"/>
  <c r="H21"/>
  <c r="F21"/>
  <c r="E21"/>
  <c r="U20"/>
  <c r="T20"/>
  <c r="R20"/>
  <c r="Q20"/>
  <c r="O20"/>
  <c r="N20"/>
  <c r="L20"/>
  <c r="K20"/>
  <c r="I20"/>
  <c r="H20"/>
  <c r="F20"/>
  <c r="E20"/>
  <c r="U19"/>
  <c r="T19"/>
  <c r="R19"/>
  <c r="Q19"/>
  <c r="O19"/>
  <c r="N19"/>
  <c r="L19"/>
  <c r="K19"/>
  <c r="I19"/>
  <c r="H19"/>
  <c r="F19"/>
  <c r="E19"/>
  <c r="U18"/>
  <c r="T18"/>
  <c r="R18"/>
  <c r="Q18"/>
  <c r="O18"/>
  <c r="N18"/>
  <c r="L18"/>
  <c r="K18"/>
  <c r="I18"/>
  <c r="H18"/>
  <c r="F18"/>
  <c r="E18"/>
  <c r="U17"/>
  <c r="T17"/>
  <c r="R17"/>
  <c r="Q17"/>
  <c r="O17"/>
  <c r="N17"/>
  <c r="L17"/>
  <c r="K17"/>
  <c r="I17"/>
  <c r="H17"/>
  <c r="F17"/>
  <c r="E17"/>
  <c r="U16"/>
  <c r="T16"/>
  <c r="R16"/>
  <c r="Q16"/>
  <c r="O16"/>
  <c r="N16"/>
  <c r="L16"/>
  <c r="K16"/>
  <c r="I16"/>
  <c r="H16"/>
  <c r="F16"/>
  <c r="E16"/>
  <c r="U15"/>
  <c r="T15"/>
  <c r="R15"/>
  <c r="Q15"/>
  <c r="O15"/>
  <c r="N15"/>
  <c r="L15"/>
  <c r="K15"/>
  <c r="I15"/>
  <c r="H15"/>
  <c r="F15"/>
  <c r="E15"/>
  <c r="U14"/>
  <c r="T14"/>
  <c r="R14"/>
  <c r="Q14"/>
  <c r="O14"/>
  <c r="N14"/>
  <c r="L14"/>
  <c r="K14"/>
  <c r="I14"/>
  <c r="H14"/>
  <c r="F14"/>
  <c r="E14"/>
  <c r="U13"/>
  <c r="T13"/>
  <c r="R13"/>
  <c r="Q13"/>
  <c r="O13"/>
  <c r="N13"/>
  <c r="L13"/>
  <c r="K13"/>
  <c r="I13"/>
  <c r="H13"/>
  <c r="F13"/>
  <c r="E13"/>
  <c r="U12"/>
  <c r="T12"/>
  <c r="R12"/>
  <c r="Q12"/>
  <c r="O12"/>
  <c r="N12"/>
  <c r="L12"/>
  <c r="K12"/>
  <c r="I12"/>
  <c r="H12"/>
  <c r="F12"/>
  <c r="E12"/>
  <c r="U11"/>
  <c r="T11"/>
  <c r="R11"/>
  <c r="Q11"/>
  <c r="O11"/>
  <c r="N11"/>
  <c r="L11"/>
  <c r="K11"/>
  <c r="I11"/>
  <c r="H11"/>
  <c r="F11"/>
  <c r="E11"/>
  <c r="U10"/>
  <c r="T10"/>
  <c r="R10"/>
  <c r="Q10"/>
  <c r="O10"/>
  <c r="N10"/>
  <c r="L10"/>
  <c r="K10"/>
  <c r="I10"/>
  <c r="H10"/>
  <c r="F10"/>
  <c r="E10"/>
  <c r="U9"/>
  <c r="T9"/>
  <c r="R9"/>
  <c r="Q9"/>
  <c r="O9"/>
  <c r="N9"/>
  <c r="L9"/>
  <c r="K9"/>
  <c r="I9"/>
  <c r="H9"/>
  <c r="F9"/>
  <c r="E9"/>
  <c r="U8"/>
  <c r="T8"/>
  <c r="R8"/>
  <c r="Q8"/>
  <c r="O8"/>
  <c r="N8"/>
  <c r="L8"/>
  <c r="K8"/>
  <c r="I8"/>
  <c r="H8"/>
  <c r="F8"/>
  <c r="E8"/>
  <c r="U7"/>
  <c r="T7"/>
  <c r="R7"/>
  <c r="Q7"/>
  <c r="O7"/>
  <c r="N7"/>
  <c r="L7"/>
  <c r="K7"/>
  <c r="I7"/>
  <c r="H7"/>
  <c r="F7"/>
  <c r="E7"/>
  <c r="T53" i="11"/>
  <c r="S53"/>
  <c r="Q53"/>
  <c r="P53"/>
  <c r="N53"/>
  <c r="M53"/>
  <c r="K53"/>
  <c r="J53"/>
  <c r="H53"/>
  <c r="G53"/>
  <c r="E53"/>
  <c r="D53"/>
  <c r="T52"/>
  <c r="S52"/>
  <c r="Q52"/>
  <c r="P52"/>
  <c r="N52"/>
  <c r="M52"/>
  <c r="K52"/>
  <c r="J52"/>
  <c r="H52"/>
  <c r="G52"/>
  <c r="E52"/>
  <c r="D52"/>
  <c r="T51"/>
  <c r="S51"/>
  <c r="Q51"/>
  <c r="P51"/>
  <c r="N51"/>
  <c r="M51"/>
  <c r="K51"/>
  <c r="J51"/>
  <c r="H51"/>
  <c r="G51"/>
  <c r="E51"/>
  <c r="D51"/>
  <c r="T50"/>
  <c r="S50"/>
  <c r="Q50"/>
  <c r="P50"/>
  <c r="N50"/>
  <c r="M50"/>
  <c r="K50"/>
  <c r="J50"/>
  <c r="H50"/>
  <c r="G50"/>
  <c r="E50"/>
  <c r="D50"/>
  <c r="T49"/>
  <c r="S49"/>
  <c r="Q49"/>
  <c r="P49"/>
  <c r="N49"/>
  <c r="M49"/>
  <c r="K49"/>
  <c r="J49"/>
  <c r="H49"/>
  <c r="G49"/>
  <c r="E49"/>
  <c r="D49"/>
  <c r="T44"/>
  <c r="S44"/>
  <c r="Q44"/>
  <c r="P44"/>
  <c r="N44"/>
  <c r="M44"/>
  <c r="K44"/>
  <c r="J44"/>
  <c r="H44"/>
  <c r="G44"/>
  <c r="E44"/>
  <c r="D44"/>
  <c r="T43"/>
  <c r="S43"/>
  <c r="Q43"/>
  <c r="P43"/>
  <c r="N43"/>
  <c r="M43"/>
  <c r="K43"/>
  <c r="J43"/>
  <c r="H43"/>
  <c r="G43"/>
  <c r="E43"/>
  <c r="D43"/>
  <c r="T42"/>
  <c r="S42"/>
  <c r="Q42"/>
  <c r="P42"/>
  <c r="N42"/>
  <c r="M42"/>
  <c r="K42"/>
  <c r="J42"/>
  <c r="H42"/>
  <c r="G42"/>
  <c r="E42"/>
  <c r="D42"/>
  <c r="T41"/>
  <c r="S41"/>
  <c r="Q41"/>
  <c r="P41"/>
  <c r="N41"/>
  <c r="M41"/>
  <c r="K41"/>
  <c r="J41"/>
  <c r="H41"/>
  <c r="G41"/>
  <c r="E41"/>
  <c r="D41"/>
  <c r="T40"/>
  <c r="S40"/>
  <c r="Q40"/>
  <c r="P40"/>
  <c r="N40"/>
  <c r="M40"/>
  <c r="K40"/>
  <c r="J40"/>
  <c r="H40"/>
  <c r="G40"/>
  <c r="E40"/>
  <c r="D40"/>
  <c r="T39"/>
  <c r="S39"/>
  <c r="Q39"/>
  <c r="P39"/>
  <c r="N39"/>
  <c r="M39"/>
  <c r="K39"/>
  <c r="J39"/>
  <c r="H39"/>
  <c r="G39"/>
  <c r="E39"/>
  <c r="D39"/>
  <c r="T37"/>
  <c r="S37"/>
  <c r="Q37"/>
  <c r="P37"/>
  <c r="N37"/>
  <c r="M37"/>
  <c r="K37"/>
  <c r="J37"/>
  <c r="H37"/>
  <c r="G37"/>
  <c r="E37"/>
  <c r="D37"/>
  <c r="T36"/>
  <c r="S36"/>
  <c r="Q36"/>
  <c r="P36"/>
  <c r="N36"/>
  <c r="M36"/>
  <c r="K36"/>
  <c r="J36"/>
  <c r="H36"/>
  <c r="G36"/>
  <c r="E36"/>
  <c r="D36"/>
  <c r="T35"/>
  <c r="S35"/>
  <c r="Q35"/>
  <c r="P35"/>
  <c r="N35"/>
  <c r="M35"/>
  <c r="K35"/>
  <c r="J35"/>
  <c r="H35"/>
  <c r="G35"/>
  <c r="E35"/>
  <c r="D35"/>
  <c r="T34"/>
  <c r="S34"/>
  <c r="Q34"/>
  <c r="P34"/>
  <c r="N34"/>
  <c r="M34"/>
  <c r="K34"/>
  <c r="J34"/>
  <c r="H34"/>
  <c r="G34"/>
  <c r="E34"/>
  <c r="D34"/>
  <c r="T33"/>
  <c r="S33"/>
  <c r="Q33"/>
  <c r="P33"/>
  <c r="N33"/>
  <c r="M33"/>
  <c r="K33"/>
  <c r="J33"/>
  <c r="H33"/>
  <c r="G33"/>
  <c r="E33"/>
  <c r="D33"/>
  <c r="T32"/>
  <c r="S32"/>
  <c r="Q32"/>
  <c r="P32"/>
  <c r="N32"/>
  <c r="M32"/>
  <c r="K32"/>
  <c r="J32"/>
  <c r="H32"/>
  <c r="G32"/>
  <c r="E32"/>
  <c r="D32"/>
  <c r="T31"/>
  <c r="S31"/>
  <c r="Q31"/>
  <c r="P31"/>
  <c r="N31"/>
  <c r="M31"/>
  <c r="K31"/>
  <c r="J31"/>
  <c r="H31"/>
  <c r="G31"/>
  <c r="E31"/>
  <c r="D31"/>
  <c r="T30"/>
  <c r="S30"/>
  <c r="Q30"/>
  <c r="P30"/>
  <c r="N30"/>
  <c r="M30"/>
  <c r="K30"/>
  <c r="J30"/>
  <c r="H30"/>
  <c r="G30"/>
  <c r="E30"/>
  <c r="D30"/>
  <c r="T29"/>
  <c r="S29"/>
  <c r="Q29"/>
  <c r="P29"/>
  <c r="N29"/>
  <c r="M29"/>
  <c r="K29"/>
  <c r="J29"/>
  <c r="H29"/>
  <c r="G29"/>
  <c r="E29"/>
  <c r="D29"/>
  <c r="T28"/>
  <c r="S28"/>
  <c r="Q28"/>
  <c r="P28"/>
  <c r="N28"/>
  <c r="M28"/>
  <c r="K28"/>
  <c r="J28"/>
  <c r="H28"/>
  <c r="G28"/>
  <c r="E28"/>
  <c r="D28"/>
  <c r="T27"/>
  <c r="S27"/>
  <c r="Q27"/>
  <c r="P27"/>
  <c r="N27"/>
  <c r="M27"/>
  <c r="K27"/>
  <c r="J27"/>
  <c r="H27"/>
  <c r="G27"/>
  <c r="E27"/>
  <c r="D27"/>
  <c r="T26"/>
  <c r="S26"/>
  <c r="Q26"/>
  <c r="P26"/>
  <c r="N26"/>
  <c r="M26"/>
  <c r="K26"/>
  <c r="J26"/>
  <c r="H26"/>
  <c r="G26"/>
  <c r="E26"/>
  <c r="D26"/>
  <c r="T25"/>
  <c r="S25"/>
  <c r="Q25"/>
  <c r="P25"/>
  <c r="N25"/>
  <c r="M25"/>
  <c r="K25"/>
  <c r="J25"/>
  <c r="H25"/>
  <c r="G25"/>
  <c r="E25"/>
  <c r="D25"/>
  <c r="T24"/>
  <c r="S24"/>
  <c r="Q24"/>
  <c r="P24"/>
  <c r="N24"/>
  <c r="M24"/>
  <c r="K24"/>
  <c r="J24"/>
  <c r="H24"/>
  <c r="G24"/>
  <c r="E24"/>
  <c r="D24"/>
  <c r="T23"/>
  <c r="S23"/>
  <c r="Q23"/>
  <c r="P23"/>
  <c r="N23"/>
  <c r="M23"/>
  <c r="K23"/>
  <c r="J23"/>
  <c r="H23"/>
  <c r="G23"/>
  <c r="E23"/>
  <c r="D23"/>
  <c r="T22"/>
  <c r="S22"/>
  <c r="Q22"/>
  <c r="P22"/>
  <c r="N22"/>
  <c r="M22"/>
  <c r="K22"/>
  <c r="J22"/>
  <c r="H22"/>
  <c r="G22"/>
  <c r="E22"/>
  <c r="D22"/>
  <c r="T21"/>
  <c r="S21"/>
  <c r="Q21"/>
  <c r="P21"/>
  <c r="N21"/>
  <c r="M21"/>
  <c r="K21"/>
  <c r="J21"/>
  <c r="H21"/>
  <c r="G21"/>
  <c r="E21"/>
  <c r="D21"/>
  <c r="T20"/>
  <c r="S20"/>
  <c r="Q20"/>
  <c r="P20"/>
  <c r="N20"/>
  <c r="M20"/>
  <c r="K20"/>
  <c r="J20"/>
  <c r="H20"/>
  <c r="G20"/>
  <c r="E20"/>
  <c r="D20"/>
  <c r="T19"/>
  <c r="S19"/>
  <c r="Q19"/>
  <c r="P19"/>
  <c r="N19"/>
  <c r="M19"/>
  <c r="K19"/>
  <c r="J19"/>
  <c r="H19"/>
  <c r="G19"/>
  <c r="T18"/>
  <c r="S18"/>
  <c r="Q18"/>
  <c r="P18"/>
  <c r="N18"/>
  <c r="M18"/>
  <c r="K18"/>
  <c r="J18"/>
  <c r="H18"/>
  <c r="G18"/>
  <c r="T17"/>
  <c r="S17"/>
  <c r="Q17"/>
  <c r="P17"/>
  <c r="N17"/>
  <c r="M17"/>
  <c r="K17"/>
  <c r="J17"/>
  <c r="H17"/>
  <c r="G17"/>
  <c r="T16"/>
  <c r="S16"/>
  <c r="Q16"/>
  <c r="P16"/>
  <c r="N16"/>
  <c r="M16"/>
  <c r="K16"/>
  <c r="J16"/>
  <c r="H16"/>
  <c r="G16"/>
  <c r="T15"/>
  <c r="S15"/>
  <c r="Q15"/>
  <c r="P15"/>
  <c r="N15"/>
  <c r="M15"/>
  <c r="K15"/>
  <c r="J15"/>
  <c r="H15"/>
  <c r="G15"/>
  <c r="T13"/>
  <c r="S13"/>
  <c r="Q13"/>
  <c r="P13"/>
  <c r="N13"/>
  <c r="M13"/>
  <c r="K13"/>
  <c r="J13"/>
  <c r="H13"/>
  <c r="G13"/>
  <c r="E13"/>
  <c r="D13"/>
  <c r="T12"/>
  <c r="S12"/>
  <c r="Q12"/>
  <c r="P12"/>
  <c r="N12"/>
  <c r="M12"/>
  <c r="K12"/>
  <c r="J12"/>
  <c r="H12"/>
  <c r="G12"/>
  <c r="E12"/>
  <c r="D12"/>
  <c r="T11"/>
  <c r="S11"/>
  <c r="Q11"/>
  <c r="P11"/>
  <c r="N11"/>
  <c r="M11"/>
  <c r="K11"/>
  <c r="J11"/>
  <c r="H11"/>
  <c r="G11"/>
  <c r="E11"/>
  <c r="D11"/>
  <c r="T10"/>
  <c r="S10"/>
  <c r="Q10"/>
  <c r="P10"/>
  <c r="N10"/>
  <c r="M10"/>
  <c r="K10"/>
  <c r="J10"/>
  <c r="H10"/>
  <c r="G10"/>
  <c r="E10"/>
  <c r="D10"/>
  <c r="T9"/>
  <c r="S9"/>
  <c r="Q9"/>
  <c r="P9"/>
  <c r="N9"/>
  <c r="M9"/>
  <c r="K9"/>
  <c r="J9"/>
  <c r="H9"/>
  <c r="G9"/>
  <c r="E9"/>
  <c r="D9"/>
  <c r="T8"/>
  <c r="S8"/>
  <c r="Q8"/>
  <c r="P8"/>
  <c r="N8"/>
  <c r="M8"/>
  <c r="K8"/>
  <c r="J8"/>
  <c r="H8"/>
  <c r="G8"/>
  <c r="E8"/>
  <c r="D8"/>
  <c r="T53" i="9"/>
  <c r="S53"/>
  <c r="Q53"/>
  <c r="P53"/>
  <c r="N53"/>
  <c r="M53"/>
  <c r="K53"/>
  <c r="J53"/>
  <c r="H53"/>
  <c r="G53"/>
  <c r="E53"/>
  <c r="D53"/>
  <c r="T52"/>
  <c r="S52"/>
  <c r="Q52"/>
  <c r="P52"/>
  <c r="N52"/>
  <c r="M52"/>
  <c r="K52"/>
  <c r="J52"/>
  <c r="H52"/>
  <c r="G52"/>
  <c r="E52"/>
  <c r="D52"/>
  <c r="T51"/>
  <c r="S51"/>
  <c r="Q51"/>
  <c r="P51"/>
  <c r="N51"/>
  <c r="M51"/>
  <c r="K51"/>
  <c r="J51"/>
  <c r="H51"/>
  <c r="G51"/>
  <c r="E51"/>
  <c r="D51"/>
  <c r="T50"/>
  <c r="S50"/>
  <c r="Q50"/>
  <c r="P50"/>
  <c r="N50"/>
  <c r="M50"/>
  <c r="K50"/>
  <c r="J50"/>
  <c r="H50"/>
  <c r="G50"/>
  <c r="E50"/>
  <c r="D50"/>
  <c r="T49"/>
  <c r="S49"/>
  <c r="Q49"/>
  <c r="P49"/>
  <c r="N49"/>
  <c r="M49"/>
  <c r="K49"/>
  <c r="J49"/>
  <c r="H49"/>
  <c r="G49"/>
  <c r="E49"/>
  <c r="D49"/>
  <c r="T48"/>
  <c r="S48"/>
  <c r="Q48"/>
  <c r="P48"/>
  <c r="N48"/>
  <c r="M48"/>
  <c r="K48"/>
  <c r="J48"/>
  <c r="H48"/>
  <c r="G48"/>
  <c r="E48"/>
  <c r="D48"/>
  <c r="T44"/>
  <c r="S44"/>
  <c r="Q44"/>
  <c r="P44"/>
  <c r="N44"/>
  <c r="M44"/>
  <c r="K44"/>
  <c r="J44"/>
  <c r="H44"/>
  <c r="G44"/>
  <c r="E44"/>
  <c r="D44"/>
  <c r="T43"/>
  <c r="S43"/>
  <c r="Q43"/>
  <c r="P43"/>
  <c r="N43"/>
  <c r="M43"/>
  <c r="K43"/>
  <c r="J43"/>
  <c r="H43"/>
  <c r="G43"/>
  <c r="E43"/>
  <c r="D43"/>
  <c r="T42"/>
  <c r="S42"/>
  <c r="Q42"/>
  <c r="P42"/>
  <c r="N42"/>
  <c r="M42"/>
  <c r="K42"/>
  <c r="J42"/>
  <c r="H42"/>
  <c r="G42"/>
  <c r="E42"/>
  <c r="D42"/>
  <c r="T41"/>
  <c r="S41"/>
  <c r="Q41"/>
  <c r="P41"/>
  <c r="N41"/>
  <c r="M41"/>
  <c r="K41"/>
  <c r="J41"/>
  <c r="H41"/>
  <c r="G41"/>
  <c r="E41"/>
  <c r="D41"/>
  <c r="T40"/>
  <c r="S40"/>
  <c r="Q40"/>
  <c r="P40"/>
  <c r="N40"/>
  <c r="M40"/>
  <c r="K40"/>
  <c r="J40"/>
  <c r="H40"/>
  <c r="G40"/>
  <c r="E40"/>
  <c r="D40"/>
  <c r="T39"/>
  <c r="S39"/>
  <c r="Q39"/>
  <c r="P39"/>
  <c r="N39"/>
  <c r="M39"/>
  <c r="K39"/>
  <c r="J39"/>
  <c r="H39"/>
  <c r="G39"/>
  <c r="E39"/>
  <c r="D39"/>
  <c r="T38"/>
  <c r="S38"/>
  <c r="Q38"/>
  <c r="P38"/>
  <c r="N38"/>
  <c r="M38"/>
  <c r="K38"/>
  <c r="J38"/>
  <c r="H38"/>
  <c r="G38"/>
  <c r="E38"/>
  <c r="D38"/>
  <c r="T37"/>
  <c r="S37"/>
  <c r="Q37"/>
  <c r="P37"/>
  <c r="N37"/>
  <c r="M37"/>
  <c r="K37"/>
  <c r="J37"/>
  <c r="H37"/>
  <c r="G37"/>
  <c r="E37"/>
  <c r="D37"/>
  <c r="T36"/>
  <c r="S36"/>
  <c r="Q36"/>
  <c r="P36"/>
  <c r="N36"/>
  <c r="M36"/>
  <c r="K36"/>
  <c r="J36"/>
  <c r="H36"/>
  <c r="G36"/>
  <c r="E36"/>
  <c r="D36"/>
  <c r="T35"/>
  <c r="S35"/>
  <c r="Q35"/>
  <c r="P35"/>
  <c r="N35"/>
  <c r="M35"/>
  <c r="K35"/>
  <c r="J35"/>
  <c r="H35"/>
  <c r="G35"/>
  <c r="E35"/>
  <c r="D35"/>
  <c r="T34"/>
  <c r="S34"/>
  <c r="Q34"/>
  <c r="P34"/>
  <c r="N34"/>
  <c r="M34"/>
  <c r="K34"/>
  <c r="J34"/>
  <c r="H34"/>
  <c r="G34"/>
  <c r="E34"/>
  <c r="D34"/>
  <c r="T33"/>
  <c r="S33"/>
  <c r="Q33"/>
  <c r="P33"/>
  <c r="N33"/>
  <c r="M33"/>
  <c r="K33"/>
  <c r="J33"/>
  <c r="H33"/>
  <c r="G33"/>
  <c r="E33"/>
  <c r="D33"/>
  <c r="T32"/>
  <c r="S32"/>
  <c r="Q32"/>
  <c r="P32"/>
  <c r="N32"/>
  <c r="M32"/>
  <c r="K32"/>
  <c r="J32"/>
  <c r="H32"/>
  <c r="G32"/>
  <c r="E32"/>
  <c r="D32"/>
  <c r="T31"/>
  <c r="S31"/>
  <c r="Q31"/>
  <c r="P31"/>
  <c r="N31"/>
  <c r="M31"/>
  <c r="K31"/>
  <c r="J31"/>
  <c r="H31"/>
  <c r="G31"/>
  <c r="E31"/>
  <c r="D31"/>
  <c r="T30"/>
  <c r="S30"/>
  <c r="Q30"/>
  <c r="P30"/>
  <c r="N30"/>
  <c r="M30"/>
  <c r="K30"/>
  <c r="J30"/>
  <c r="H30"/>
  <c r="G30"/>
  <c r="E30"/>
  <c r="D30"/>
  <c r="T29"/>
  <c r="S29"/>
  <c r="Q29"/>
  <c r="P29"/>
  <c r="N29"/>
  <c r="M29"/>
  <c r="K29"/>
  <c r="J29"/>
  <c r="H29"/>
  <c r="G29"/>
  <c r="E29"/>
  <c r="D29"/>
  <c r="T28"/>
  <c r="S28"/>
  <c r="Q28"/>
  <c r="P28"/>
  <c r="N28"/>
  <c r="M28"/>
  <c r="K28"/>
  <c r="J28"/>
  <c r="H28"/>
  <c r="G28"/>
  <c r="E28"/>
  <c r="D28"/>
  <c r="T27"/>
  <c r="S27"/>
  <c r="Q27"/>
  <c r="P27"/>
  <c r="N27"/>
  <c r="M27"/>
  <c r="K27"/>
  <c r="J27"/>
  <c r="H27"/>
  <c r="G27"/>
  <c r="E27"/>
  <c r="D27"/>
  <c r="T26"/>
  <c r="S26"/>
  <c r="Q26"/>
  <c r="P26"/>
  <c r="N26"/>
  <c r="M26"/>
  <c r="K26"/>
  <c r="J26"/>
  <c r="H26"/>
  <c r="G26"/>
  <c r="E26"/>
  <c r="D26"/>
  <c r="T25"/>
  <c r="S25"/>
  <c r="Q25"/>
  <c r="P25"/>
  <c r="N25"/>
  <c r="M25"/>
  <c r="K25"/>
  <c r="J25"/>
  <c r="H25"/>
  <c r="G25"/>
  <c r="E25"/>
  <c r="D25"/>
  <c r="T24"/>
  <c r="S24"/>
  <c r="Q24"/>
  <c r="P24"/>
  <c r="N24"/>
  <c r="M24"/>
  <c r="K24"/>
  <c r="J24"/>
  <c r="H24"/>
  <c r="G24"/>
  <c r="E24"/>
  <c r="D24"/>
  <c r="T23"/>
  <c r="S23"/>
  <c r="Q23"/>
  <c r="P23"/>
  <c r="N23"/>
  <c r="M23"/>
  <c r="K23"/>
  <c r="J23"/>
  <c r="H23"/>
  <c r="G23"/>
  <c r="E23"/>
  <c r="D23"/>
  <c r="T22"/>
  <c r="S22"/>
  <c r="Q22"/>
  <c r="P22"/>
  <c r="N22"/>
  <c r="M22"/>
  <c r="K22"/>
  <c r="J22"/>
  <c r="H22"/>
  <c r="G22"/>
  <c r="E22"/>
  <c r="D22"/>
  <c r="T21"/>
  <c r="S21"/>
  <c r="Q21"/>
  <c r="P21"/>
  <c r="N21"/>
  <c r="M21"/>
  <c r="K21"/>
  <c r="J21"/>
  <c r="H21"/>
  <c r="G21"/>
  <c r="E21"/>
  <c r="D21"/>
  <c r="T20"/>
  <c r="S20"/>
  <c r="Q20"/>
  <c r="P20"/>
  <c r="N20"/>
  <c r="M20"/>
  <c r="K20"/>
  <c r="J20"/>
  <c r="H20"/>
  <c r="G20"/>
  <c r="E20"/>
  <c r="D20"/>
  <c r="T19"/>
  <c r="S19"/>
  <c r="Q19"/>
  <c r="P19"/>
  <c r="N19"/>
  <c r="M19"/>
  <c r="K19"/>
  <c r="J19"/>
  <c r="H19"/>
  <c r="G19"/>
  <c r="E19"/>
  <c r="D19"/>
  <c r="T18"/>
  <c r="S18"/>
  <c r="Q18"/>
  <c r="P18"/>
  <c r="N18"/>
  <c r="M18"/>
  <c r="K18"/>
  <c r="J18"/>
  <c r="H18"/>
  <c r="G18"/>
  <c r="E18"/>
  <c r="D18"/>
  <c r="T17"/>
  <c r="S17"/>
  <c r="Q17"/>
  <c r="P17"/>
  <c r="N17"/>
  <c r="M17"/>
  <c r="K17"/>
  <c r="J17"/>
  <c r="H17"/>
  <c r="G17"/>
  <c r="E17"/>
  <c r="D17"/>
  <c r="T16"/>
  <c r="S16"/>
  <c r="Q16"/>
  <c r="P16"/>
  <c r="N16"/>
  <c r="M16"/>
  <c r="K16"/>
  <c r="J16"/>
  <c r="H16"/>
  <c r="G16"/>
  <c r="E16"/>
  <c r="D16"/>
  <c r="T15"/>
  <c r="S15"/>
  <c r="Q15"/>
  <c r="P15"/>
  <c r="N15"/>
  <c r="M15"/>
  <c r="K15"/>
  <c r="J15"/>
  <c r="H15"/>
  <c r="G15"/>
  <c r="E15"/>
  <c r="D15"/>
  <c r="T14"/>
  <c r="S14"/>
  <c r="Q14"/>
  <c r="P14"/>
  <c r="N14"/>
  <c r="M14"/>
  <c r="K14"/>
  <c r="J14"/>
  <c r="H14"/>
  <c r="G14"/>
  <c r="E14"/>
  <c r="D14"/>
  <c r="T13"/>
  <c r="S13"/>
  <c r="Q13"/>
  <c r="P13"/>
  <c r="N13"/>
  <c r="M13"/>
  <c r="K13"/>
  <c r="J13"/>
  <c r="H13"/>
  <c r="G13"/>
  <c r="E13"/>
  <c r="D13"/>
  <c r="T12"/>
  <c r="S12"/>
  <c r="Q12"/>
  <c r="P12"/>
  <c r="N12"/>
  <c r="M12"/>
  <c r="K12"/>
  <c r="J12"/>
  <c r="H12"/>
  <c r="G12"/>
  <c r="E12"/>
  <c r="D12"/>
  <c r="T11"/>
  <c r="S11"/>
  <c r="Q11"/>
  <c r="P11"/>
  <c r="N11"/>
  <c r="M11"/>
  <c r="K11"/>
  <c r="J11"/>
  <c r="H11"/>
  <c r="G11"/>
  <c r="E11"/>
  <c r="D11"/>
  <c r="T10"/>
  <c r="S10"/>
  <c r="Q10"/>
  <c r="P10"/>
  <c r="N10"/>
  <c r="M10"/>
  <c r="K10"/>
  <c r="J10"/>
  <c r="H10"/>
  <c r="G10"/>
  <c r="E10"/>
  <c r="D10"/>
  <c r="T9"/>
  <c r="S9"/>
  <c r="Q9"/>
  <c r="P9"/>
  <c r="N9"/>
  <c r="M9"/>
  <c r="K9"/>
  <c r="J9"/>
  <c r="H9"/>
  <c r="G9"/>
  <c r="E9"/>
  <c r="D9"/>
  <c r="T8"/>
  <c r="S8"/>
  <c r="Q8"/>
  <c r="P8"/>
  <c r="N8"/>
  <c r="M8"/>
  <c r="K8"/>
  <c r="J8"/>
  <c r="H8"/>
  <c r="G8"/>
  <c r="E8"/>
  <c r="D8"/>
  <c r="T7"/>
  <c r="S7"/>
  <c r="Q7"/>
  <c r="P7"/>
  <c r="N7"/>
  <c r="M7"/>
  <c r="K7"/>
  <c r="J7"/>
  <c r="H7"/>
  <c r="G7"/>
  <c r="E7"/>
  <c r="D7"/>
  <c r="S46" i="8"/>
  <c r="P46"/>
  <c r="M46"/>
  <c r="J46"/>
  <c r="G46"/>
  <c r="D46"/>
  <c r="S45"/>
  <c r="Q45"/>
  <c r="P45"/>
  <c r="N45"/>
  <c r="M45"/>
  <c r="K45"/>
  <c r="J45"/>
  <c r="H45"/>
  <c r="G45"/>
  <c r="E45"/>
  <c r="D45"/>
  <c r="Q44"/>
  <c r="P44"/>
  <c r="N44"/>
  <c r="M44"/>
  <c r="K44"/>
  <c r="J44"/>
  <c r="H44"/>
  <c r="G44"/>
  <c r="E44"/>
  <c r="D44"/>
  <c r="Q43"/>
  <c r="P43"/>
  <c r="N43"/>
  <c r="M43"/>
  <c r="K43"/>
  <c r="J43"/>
  <c r="H43"/>
  <c r="G43"/>
  <c r="E43"/>
  <c r="D43"/>
  <c r="Q42"/>
  <c r="P42"/>
  <c r="N42"/>
  <c r="M42"/>
  <c r="K42"/>
  <c r="J42"/>
  <c r="H42"/>
  <c r="G42"/>
  <c r="E42"/>
  <c r="D42"/>
  <c r="T41"/>
  <c r="S41"/>
  <c r="Q41"/>
  <c r="P41"/>
  <c r="N41"/>
  <c r="M41"/>
  <c r="K41"/>
  <c r="J41"/>
  <c r="H41"/>
  <c r="G41"/>
  <c r="E41"/>
  <c r="D41"/>
  <c r="T40"/>
  <c r="S40"/>
  <c r="Q40"/>
  <c r="P40"/>
  <c r="N40"/>
  <c r="M40"/>
  <c r="K40"/>
  <c r="J40"/>
  <c r="H40"/>
  <c r="G40"/>
  <c r="E40"/>
  <c r="D40"/>
  <c r="T39"/>
  <c r="S39"/>
  <c r="Q39"/>
  <c r="P39"/>
  <c r="N39"/>
  <c r="M39"/>
  <c r="K39"/>
  <c r="J39"/>
  <c r="H39"/>
  <c r="G39"/>
  <c r="E39"/>
  <c r="D39"/>
  <c r="T38"/>
  <c r="S38"/>
  <c r="Q38"/>
  <c r="P38"/>
  <c r="N38"/>
  <c r="M38"/>
  <c r="K38"/>
  <c r="J38"/>
  <c r="H38"/>
  <c r="G38"/>
  <c r="E38"/>
  <c r="D38"/>
  <c r="T37"/>
  <c r="S37"/>
  <c r="Q37"/>
  <c r="P37"/>
  <c r="N37"/>
  <c r="M37"/>
  <c r="K37"/>
  <c r="J37"/>
  <c r="H37"/>
  <c r="G37"/>
  <c r="E37"/>
  <c r="D37"/>
  <c r="T36"/>
  <c r="S36"/>
  <c r="Q36"/>
  <c r="P36"/>
  <c r="N36"/>
  <c r="M36"/>
  <c r="K36"/>
  <c r="J36"/>
  <c r="H36"/>
  <c r="G36"/>
  <c r="E36"/>
  <c r="D36"/>
  <c r="T35"/>
  <c r="S35"/>
  <c r="Q35"/>
  <c r="P35"/>
  <c r="N35"/>
  <c r="M35"/>
  <c r="K35"/>
  <c r="J35"/>
  <c r="H35"/>
  <c r="G35"/>
  <c r="E35"/>
  <c r="D35"/>
  <c r="T34"/>
  <c r="S34"/>
  <c r="Q34"/>
  <c r="P34"/>
  <c r="N34"/>
  <c r="M34"/>
  <c r="K34"/>
  <c r="J34"/>
  <c r="H34"/>
  <c r="G34"/>
  <c r="E34"/>
  <c r="D34"/>
  <c r="T33"/>
  <c r="S33"/>
  <c r="Q33"/>
  <c r="P33"/>
  <c r="N33"/>
  <c r="M33"/>
  <c r="K33"/>
  <c r="J33"/>
  <c r="H33"/>
  <c r="G33"/>
  <c r="E33"/>
  <c r="D33"/>
  <c r="T32"/>
  <c r="S32"/>
  <c r="N32"/>
  <c r="M32"/>
  <c r="K32"/>
  <c r="J32"/>
  <c r="H32"/>
  <c r="G32"/>
  <c r="E32"/>
  <c r="D32"/>
  <c r="T31"/>
  <c r="S31"/>
  <c r="N31"/>
  <c r="M31"/>
  <c r="K31"/>
  <c r="J31"/>
  <c r="H31"/>
  <c r="G31"/>
  <c r="E31"/>
  <c r="D31"/>
  <c r="T30"/>
  <c r="S30"/>
  <c r="N30"/>
  <c r="M30"/>
  <c r="K30"/>
  <c r="J30"/>
  <c r="H30"/>
  <c r="G30"/>
  <c r="E30"/>
  <c r="D30"/>
  <c r="T29"/>
  <c r="S29"/>
  <c r="N29"/>
  <c r="M29"/>
  <c r="K29"/>
  <c r="J29"/>
  <c r="H29"/>
  <c r="G29"/>
  <c r="E29"/>
  <c r="D29"/>
  <c r="T28"/>
  <c r="S28"/>
  <c r="N28"/>
  <c r="M28"/>
  <c r="K28"/>
  <c r="J28"/>
  <c r="H28"/>
  <c r="G28"/>
  <c r="E28"/>
  <c r="D28"/>
  <c r="T27"/>
  <c r="S27"/>
  <c r="Q27"/>
  <c r="P27"/>
  <c r="N27"/>
  <c r="M27"/>
  <c r="K27"/>
  <c r="J27"/>
  <c r="H27"/>
  <c r="G27"/>
  <c r="E27"/>
  <c r="D27"/>
  <c r="T26"/>
  <c r="S26"/>
  <c r="Q26"/>
  <c r="P26"/>
  <c r="N26"/>
  <c r="M26"/>
  <c r="K26"/>
  <c r="J26"/>
  <c r="H26"/>
  <c r="G26"/>
  <c r="E26"/>
  <c r="D26"/>
  <c r="T25"/>
  <c r="S25"/>
  <c r="Q25"/>
  <c r="P25"/>
  <c r="N25"/>
  <c r="M25"/>
  <c r="K25"/>
  <c r="J25"/>
  <c r="H25"/>
  <c r="G25"/>
  <c r="E25"/>
  <c r="D25"/>
  <c r="T24"/>
  <c r="S24"/>
  <c r="Q24"/>
  <c r="P24"/>
  <c r="N24"/>
  <c r="M24"/>
  <c r="K24"/>
  <c r="J24"/>
  <c r="H24"/>
  <c r="G24"/>
  <c r="E24"/>
  <c r="D24"/>
  <c r="T23"/>
  <c r="S23"/>
  <c r="Q23"/>
  <c r="P23"/>
  <c r="N23"/>
  <c r="M23"/>
  <c r="K23"/>
  <c r="J23"/>
  <c r="H23"/>
  <c r="G23"/>
  <c r="E23"/>
  <c r="D23"/>
  <c r="T22"/>
  <c r="S22"/>
  <c r="Q22"/>
  <c r="P22"/>
  <c r="N22"/>
  <c r="M22"/>
  <c r="K22"/>
  <c r="J22"/>
  <c r="H22"/>
  <c r="G22"/>
  <c r="E22"/>
  <c r="D22"/>
  <c r="T21"/>
  <c r="S21"/>
  <c r="Q21"/>
  <c r="P21"/>
  <c r="N21"/>
  <c r="M21"/>
  <c r="K21"/>
  <c r="J21"/>
  <c r="H21"/>
  <c r="G21"/>
  <c r="E21"/>
  <c r="D21"/>
  <c r="T20"/>
  <c r="S20"/>
  <c r="Q20"/>
  <c r="P20"/>
  <c r="N20"/>
  <c r="M20"/>
  <c r="K20"/>
  <c r="J20"/>
  <c r="H20"/>
  <c r="G20"/>
  <c r="E20"/>
  <c r="D20"/>
  <c r="T19"/>
  <c r="S19"/>
  <c r="Q19"/>
  <c r="P19"/>
  <c r="N19"/>
  <c r="M19"/>
  <c r="K19"/>
  <c r="J19"/>
  <c r="H19"/>
  <c r="G19"/>
  <c r="E19"/>
  <c r="D19"/>
  <c r="T18"/>
  <c r="S18"/>
  <c r="Q18"/>
  <c r="P18"/>
  <c r="N18"/>
  <c r="M18"/>
  <c r="K18"/>
  <c r="J18"/>
  <c r="H18"/>
  <c r="G18"/>
  <c r="E18"/>
  <c r="D18"/>
  <c r="T17"/>
  <c r="S17"/>
  <c r="Q17"/>
  <c r="P17"/>
  <c r="N17"/>
  <c r="M17"/>
  <c r="K17"/>
  <c r="J17"/>
  <c r="H17"/>
  <c r="G17"/>
  <c r="E17"/>
  <c r="D17"/>
  <c r="T16"/>
  <c r="S16"/>
  <c r="Q16"/>
  <c r="P16"/>
  <c r="N16"/>
  <c r="M16"/>
  <c r="K16"/>
  <c r="J16"/>
  <c r="H16"/>
  <c r="G16"/>
  <c r="E16"/>
  <c r="D16"/>
  <c r="T15"/>
  <c r="S15"/>
  <c r="Q15"/>
  <c r="P15"/>
  <c r="N15"/>
  <c r="M15"/>
  <c r="K15"/>
  <c r="J15"/>
  <c r="H15"/>
  <c r="G15"/>
  <c r="E15"/>
  <c r="D15"/>
  <c r="T14"/>
  <c r="S14"/>
  <c r="Q14"/>
  <c r="P14"/>
  <c r="N14"/>
  <c r="M14"/>
  <c r="K14"/>
  <c r="J14"/>
  <c r="H14"/>
  <c r="G14"/>
  <c r="E14"/>
  <c r="D14"/>
  <c r="T13"/>
  <c r="S13"/>
  <c r="Q13"/>
  <c r="P13"/>
  <c r="N13"/>
  <c r="M13"/>
  <c r="K13"/>
  <c r="J13"/>
  <c r="H13"/>
  <c r="G13"/>
  <c r="E13"/>
  <c r="D13"/>
  <c r="T12"/>
  <c r="S12"/>
  <c r="Q12"/>
  <c r="P12"/>
  <c r="N12"/>
  <c r="M12"/>
  <c r="K12"/>
  <c r="J12"/>
  <c r="H12"/>
  <c r="G12"/>
  <c r="E12"/>
  <c r="D12"/>
  <c r="T11"/>
  <c r="S11"/>
  <c r="Q11"/>
  <c r="P11"/>
  <c r="N11"/>
  <c r="M11"/>
  <c r="K11"/>
  <c r="J11"/>
  <c r="H11"/>
  <c r="G11"/>
  <c r="E11"/>
  <c r="D11"/>
  <c r="T10"/>
  <c r="S10"/>
  <c r="Q10"/>
  <c r="P10"/>
  <c r="N10"/>
  <c r="M10"/>
  <c r="K10"/>
  <c r="J10"/>
  <c r="H10"/>
  <c r="G10"/>
  <c r="E10"/>
  <c r="D10"/>
  <c r="T9"/>
  <c r="S9"/>
  <c r="Q9"/>
  <c r="P9"/>
  <c r="N9"/>
  <c r="M9"/>
  <c r="K9"/>
  <c r="J9"/>
  <c r="H9"/>
  <c r="G9"/>
  <c r="E9"/>
  <c r="D9"/>
  <c r="T8"/>
  <c r="S8"/>
  <c r="Q8"/>
  <c r="P8"/>
  <c r="N8"/>
  <c r="M8"/>
  <c r="K8"/>
  <c r="J8"/>
  <c r="H8"/>
  <c r="G8"/>
  <c r="E8"/>
  <c r="D8"/>
  <c r="T7"/>
  <c r="S7"/>
  <c r="Q7"/>
  <c r="P7"/>
  <c r="N7"/>
  <c r="M7"/>
  <c r="K7"/>
  <c r="J7"/>
  <c r="H7"/>
  <c r="G7"/>
  <c r="E7"/>
  <c r="D7"/>
  <c r="T44" i="7"/>
  <c r="S44"/>
  <c r="Q44"/>
  <c r="P44"/>
  <c r="N44"/>
  <c r="M44"/>
  <c r="K44"/>
  <c r="J44"/>
  <c r="H44"/>
  <c r="G44"/>
  <c r="E44"/>
  <c r="D44"/>
  <c r="T43"/>
  <c r="S43"/>
  <c r="Q43"/>
  <c r="P43"/>
  <c r="N43"/>
  <c r="M43"/>
  <c r="K43"/>
  <c r="J43"/>
  <c r="H43"/>
  <c r="G43"/>
  <c r="E43"/>
  <c r="D43"/>
  <c r="T42"/>
  <c r="S42"/>
  <c r="Q42"/>
  <c r="P42"/>
  <c r="N42"/>
  <c r="M42"/>
  <c r="K42"/>
  <c r="J42"/>
  <c r="H42"/>
  <c r="G42"/>
  <c r="E42"/>
  <c r="D42"/>
  <c r="T41"/>
  <c r="S41"/>
  <c r="Q41"/>
  <c r="P41"/>
  <c r="N41"/>
  <c r="M41"/>
  <c r="K41"/>
  <c r="J41"/>
  <c r="H41"/>
  <c r="G41"/>
  <c r="E41"/>
  <c r="D41"/>
  <c r="T40"/>
  <c r="S40"/>
  <c r="Q40"/>
  <c r="P40"/>
  <c r="N40"/>
  <c r="M40"/>
  <c r="K40"/>
  <c r="J40"/>
  <c r="H40"/>
  <c r="G40"/>
  <c r="E40"/>
  <c r="D40"/>
  <c r="T39"/>
  <c r="S39"/>
  <c r="Q39"/>
  <c r="P39"/>
  <c r="N39"/>
  <c r="M39"/>
  <c r="K39"/>
  <c r="J39"/>
  <c r="H39"/>
  <c r="G39"/>
  <c r="E39"/>
  <c r="D39"/>
  <c r="T38"/>
  <c r="S38"/>
  <c r="Q38"/>
  <c r="P38"/>
  <c r="N38"/>
  <c r="M38"/>
  <c r="K38"/>
  <c r="J38"/>
  <c r="H38"/>
  <c r="G38"/>
  <c r="E38"/>
  <c r="D38"/>
  <c r="T37"/>
  <c r="S37"/>
  <c r="Q37"/>
  <c r="P37"/>
  <c r="N37"/>
  <c r="M37"/>
  <c r="K37"/>
  <c r="J37"/>
  <c r="H37"/>
  <c r="G37"/>
  <c r="E37"/>
  <c r="D37"/>
  <c r="T36"/>
  <c r="S36"/>
  <c r="Q36"/>
  <c r="P36"/>
  <c r="N36"/>
  <c r="M36"/>
  <c r="K36"/>
  <c r="J36"/>
  <c r="H36"/>
  <c r="G36"/>
  <c r="E36"/>
  <c r="D36"/>
  <c r="T35"/>
  <c r="S35"/>
  <c r="Q35"/>
  <c r="P35"/>
  <c r="N35"/>
  <c r="M35"/>
  <c r="K35"/>
  <c r="J35"/>
  <c r="H35"/>
  <c r="G35"/>
  <c r="E35"/>
  <c r="D35"/>
  <c r="T34"/>
  <c r="S34"/>
  <c r="Q34"/>
  <c r="P34"/>
  <c r="N34"/>
  <c r="M34"/>
  <c r="K34"/>
  <c r="J34"/>
  <c r="H34"/>
  <c r="G34"/>
  <c r="E34"/>
  <c r="D34"/>
  <c r="T33"/>
  <c r="S33"/>
  <c r="Q33"/>
  <c r="P33"/>
  <c r="N33"/>
  <c r="M33"/>
  <c r="K33"/>
  <c r="J33"/>
  <c r="H33"/>
  <c r="G33"/>
  <c r="E33"/>
  <c r="D33"/>
  <c r="T32"/>
  <c r="S32"/>
  <c r="Q32"/>
  <c r="P32"/>
  <c r="N32"/>
  <c r="M32"/>
  <c r="K32"/>
  <c r="J32"/>
  <c r="H32"/>
  <c r="G32"/>
  <c r="E32"/>
  <c r="D32"/>
  <c r="T31"/>
  <c r="S31"/>
  <c r="Q31"/>
  <c r="P31"/>
  <c r="N31"/>
  <c r="M31"/>
  <c r="K31"/>
  <c r="J31"/>
  <c r="H31"/>
  <c r="G31"/>
  <c r="E31"/>
  <c r="D31"/>
  <c r="T30"/>
  <c r="S30"/>
  <c r="Q30"/>
  <c r="P30"/>
  <c r="N30"/>
  <c r="M30"/>
  <c r="K30"/>
  <c r="J30"/>
  <c r="H30"/>
  <c r="G30"/>
  <c r="E30"/>
  <c r="D30"/>
  <c r="T29"/>
  <c r="S29"/>
  <c r="Q29"/>
  <c r="P29"/>
  <c r="N29"/>
  <c r="M29"/>
  <c r="K29"/>
  <c r="J29"/>
  <c r="H29"/>
  <c r="G29"/>
  <c r="E29"/>
  <c r="D29"/>
  <c r="T28"/>
  <c r="S28"/>
  <c r="Q28"/>
  <c r="P28"/>
  <c r="N28"/>
  <c r="M28"/>
  <c r="K28"/>
  <c r="J28"/>
  <c r="H28"/>
  <c r="G28"/>
  <c r="E28"/>
  <c r="D28"/>
  <c r="T27"/>
  <c r="S27"/>
  <c r="Q27"/>
  <c r="P27"/>
  <c r="N27"/>
  <c r="M27"/>
  <c r="K27"/>
  <c r="J27"/>
  <c r="H27"/>
  <c r="G27"/>
  <c r="E27"/>
  <c r="D27"/>
  <c r="T26"/>
  <c r="S26"/>
  <c r="Q26"/>
  <c r="P26"/>
  <c r="N26"/>
  <c r="M26"/>
  <c r="K26"/>
  <c r="J26"/>
  <c r="H26"/>
  <c r="G26"/>
  <c r="E26"/>
  <c r="D26"/>
  <c r="T25"/>
  <c r="S25"/>
  <c r="Q25"/>
  <c r="P25"/>
  <c r="N25"/>
  <c r="M25"/>
  <c r="K25"/>
  <c r="J25"/>
  <c r="H25"/>
  <c r="G25"/>
  <c r="E25"/>
  <c r="D25"/>
  <c r="T24"/>
  <c r="S24"/>
  <c r="Q24"/>
  <c r="P24"/>
  <c r="N24"/>
  <c r="M24"/>
  <c r="K24"/>
  <c r="J24"/>
  <c r="H24"/>
  <c r="G24"/>
  <c r="E24"/>
  <c r="D24"/>
  <c r="T23"/>
  <c r="S23"/>
  <c r="Q23"/>
  <c r="P23"/>
  <c r="N23"/>
  <c r="M23"/>
  <c r="K23"/>
  <c r="J23"/>
  <c r="H23"/>
  <c r="G23"/>
  <c r="E23"/>
  <c r="D23"/>
  <c r="T22"/>
  <c r="S22"/>
  <c r="Q22"/>
  <c r="P22"/>
  <c r="N22"/>
  <c r="M22"/>
  <c r="K22"/>
  <c r="J22"/>
  <c r="H22"/>
  <c r="G22"/>
  <c r="E22"/>
  <c r="D22"/>
  <c r="T21"/>
  <c r="S21"/>
  <c r="Q21"/>
  <c r="P21"/>
  <c r="N21"/>
  <c r="M21"/>
  <c r="K21"/>
  <c r="J21"/>
  <c r="H21"/>
  <c r="G21"/>
  <c r="E21"/>
  <c r="D21"/>
  <c r="T20"/>
  <c r="S20"/>
  <c r="Q20"/>
  <c r="P20"/>
  <c r="N20"/>
  <c r="M20"/>
  <c r="K20"/>
  <c r="J20"/>
  <c r="H20"/>
  <c r="G20"/>
  <c r="E20"/>
  <c r="D20"/>
  <c r="T19"/>
  <c r="S19"/>
  <c r="Q19"/>
  <c r="P19"/>
  <c r="N19"/>
  <c r="M19"/>
  <c r="K19"/>
  <c r="J19"/>
  <c r="H19"/>
  <c r="G19"/>
  <c r="E19"/>
  <c r="D19"/>
  <c r="T18"/>
  <c r="S18"/>
  <c r="Q18"/>
  <c r="P18"/>
  <c r="N18"/>
  <c r="M18"/>
  <c r="K18"/>
  <c r="J18"/>
  <c r="H18"/>
  <c r="G18"/>
  <c r="E18"/>
  <c r="D18"/>
  <c r="T17"/>
  <c r="S17"/>
  <c r="Q17"/>
  <c r="P17"/>
  <c r="N17"/>
  <c r="M17"/>
  <c r="K17"/>
  <c r="J17"/>
  <c r="E17"/>
  <c r="D17"/>
  <c r="T16"/>
  <c r="S16"/>
  <c r="Q16"/>
  <c r="P16"/>
  <c r="N16"/>
  <c r="M16"/>
  <c r="K16"/>
  <c r="J16"/>
  <c r="E16"/>
  <c r="D16"/>
  <c r="Q15"/>
  <c r="P15"/>
  <c r="N15"/>
  <c r="M15"/>
  <c r="E15"/>
  <c r="D15"/>
  <c r="N13"/>
  <c r="M13"/>
  <c r="N12"/>
  <c r="M12"/>
  <c r="T8"/>
  <c r="S8"/>
  <c r="Q8"/>
  <c r="P8"/>
  <c r="N8"/>
  <c r="M8"/>
  <c r="K8"/>
  <c r="J8"/>
  <c r="H8"/>
  <c r="G8"/>
  <c r="E8"/>
  <c r="D8"/>
  <c r="T7"/>
  <c r="S7"/>
  <c r="Q7"/>
  <c r="P7"/>
  <c r="N7"/>
  <c r="M7"/>
  <c r="K7"/>
  <c r="J7"/>
  <c r="H7"/>
  <c r="G7"/>
  <c r="E7"/>
  <c r="D7"/>
  <c r="T53" i="6"/>
  <c r="S53"/>
  <c r="Q53"/>
  <c r="P53"/>
  <c r="N53"/>
  <c r="M53"/>
  <c r="K53"/>
  <c r="J53"/>
  <c r="H53"/>
  <c r="G53"/>
  <c r="T52"/>
  <c r="S52"/>
  <c r="Q52"/>
  <c r="P52"/>
  <c r="N52"/>
  <c r="M52"/>
  <c r="K52"/>
  <c r="J52"/>
  <c r="H52"/>
  <c r="G52"/>
  <c r="T51"/>
  <c r="S51"/>
  <c r="Q51"/>
  <c r="P51"/>
  <c r="N51"/>
  <c r="M51"/>
  <c r="K51"/>
  <c r="J51"/>
  <c r="H51"/>
  <c r="G51"/>
  <c r="T50"/>
  <c r="S50"/>
  <c r="Q50"/>
  <c r="P50"/>
  <c r="N50"/>
  <c r="M50"/>
  <c r="K50"/>
  <c r="J50"/>
  <c r="H50"/>
  <c r="G50"/>
  <c r="T49"/>
  <c r="S49"/>
  <c r="Q49"/>
  <c r="P49"/>
  <c r="N49"/>
  <c r="M49"/>
  <c r="K49"/>
  <c r="J49"/>
  <c r="H49"/>
  <c r="G49"/>
  <c r="T48"/>
  <c r="S48"/>
  <c r="Q48"/>
  <c r="P48"/>
  <c r="N48"/>
  <c r="M48"/>
  <c r="K48"/>
  <c r="J48"/>
  <c r="H48"/>
  <c r="G48"/>
  <c r="T47"/>
  <c r="S47"/>
  <c r="Q47"/>
  <c r="P47"/>
  <c r="N47"/>
  <c r="M47"/>
  <c r="K47"/>
  <c r="J47"/>
  <c r="H47"/>
  <c r="G47"/>
  <c r="T45"/>
  <c r="S45"/>
  <c r="Q45"/>
  <c r="P45"/>
  <c r="N45"/>
  <c r="M45"/>
  <c r="K45"/>
  <c r="J45"/>
  <c r="H45"/>
  <c r="G45"/>
  <c r="E45"/>
  <c r="D45"/>
  <c r="T44"/>
  <c r="S44"/>
  <c r="Q44"/>
  <c r="P44"/>
  <c r="N44"/>
  <c r="M44"/>
  <c r="K44"/>
  <c r="J44"/>
  <c r="H44"/>
  <c r="G44"/>
  <c r="E44"/>
  <c r="D44"/>
  <c r="T43"/>
  <c r="S43"/>
  <c r="Q43"/>
  <c r="P43"/>
  <c r="N43"/>
  <c r="M43"/>
  <c r="K43"/>
  <c r="J43"/>
  <c r="H43"/>
  <c r="G43"/>
  <c r="E43"/>
  <c r="D43"/>
  <c r="T42"/>
  <c r="S42"/>
  <c r="Q42"/>
  <c r="P42"/>
  <c r="N42"/>
  <c r="M42"/>
  <c r="K42"/>
  <c r="J42"/>
  <c r="H42"/>
  <c r="G42"/>
  <c r="E42"/>
  <c r="D42"/>
  <c r="T41"/>
  <c r="S41"/>
  <c r="Q41"/>
  <c r="P41"/>
  <c r="N41"/>
  <c r="M41"/>
  <c r="K41"/>
  <c r="J41"/>
  <c r="H41"/>
  <c r="G41"/>
  <c r="E41"/>
  <c r="D41"/>
  <c r="T40"/>
  <c r="S40"/>
  <c r="Q40"/>
  <c r="P40"/>
  <c r="N40"/>
  <c r="M40"/>
  <c r="K40"/>
  <c r="J40"/>
  <c r="H40"/>
  <c r="G40"/>
  <c r="E40"/>
  <c r="D40"/>
  <c r="T39"/>
  <c r="S39"/>
  <c r="Q39"/>
  <c r="P39"/>
  <c r="N39"/>
  <c r="M39"/>
  <c r="K39"/>
  <c r="J39"/>
  <c r="H39"/>
  <c r="G39"/>
  <c r="E39"/>
  <c r="D39"/>
  <c r="T38"/>
  <c r="S38"/>
  <c r="Q38"/>
  <c r="P38"/>
  <c r="N38"/>
  <c r="M38"/>
  <c r="K38"/>
  <c r="J38"/>
  <c r="H38"/>
  <c r="G38"/>
  <c r="E38"/>
  <c r="D38"/>
  <c r="T37"/>
  <c r="S37"/>
  <c r="Q37"/>
  <c r="P37"/>
  <c r="N37"/>
  <c r="M37"/>
  <c r="K37"/>
  <c r="J37"/>
  <c r="H37"/>
  <c r="G37"/>
  <c r="E37"/>
  <c r="D37"/>
  <c r="T35"/>
  <c r="S35"/>
  <c r="Q35"/>
  <c r="P35"/>
  <c r="N35"/>
  <c r="M35"/>
  <c r="K35"/>
  <c r="J35"/>
  <c r="H35"/>
  <c r="G35"/>
  <c r="E35"/>
  <c r="D35"/>
  <c r="T34"/>
  <c r="S34"/>
  <c r="Q34"/>
  <c r="P34"/>
  <c r="N34"/>
  <c r="M34"/>
  <c r="K34"/>
  <c r="J34"/>
  <c r="H34"/>
  <c r="G34"/>
  <c r="E34"/>
  <c r="D34"/>
  <c r="T33"/>
  <c r="S33"/>
  <c r="Q33"/>
  <c r="P33"/>
  <c r="N33"/>
  <c r="M33"/>
  <c r="K33"/>
  <c r="J33"/>
  <c r="H33"/>
  <c r="G33"/>
  <c r="E33"/>
  <c r="D33"/>
  <c r="T32"/>
  <c r="S32"/>
  <c r="Q32"/>
  <c r="P32"/>
  <c r="N32"/>
  <c r="M32"/>
  <c r="K32"/>
  <c r="J32"/>
  <c r="H32"/>
  <c r="G32"/>
  <c r="E32"/>
  <c r="D32"/>
  <c r="T31"/>
  <c r="S31"/>
  <c r="Q31"/>
  <c r="P31"/>
  <c r="N31"/>
  <c r="M31"/>
  <c r="K31"/>
  <c r="J31"/>
  <c r="H31"/>
  <c r="G31"/>
  <c r="E31"/>
  <c r="D31"/>
  <c r="T30"/>
  <c r="S30"/>
  <c r="Q30"/>
  <c r="P30"/>
  <c r="N30"/>
  <c r="M30"/>
  <c r="K30"/>
  <c r="J30"/>
  <c r="H30"/>
  <c r="G30"/>
  <c r="E30"/>
  <c r="D30"/>
  <c r="T29"/>
  <c r="S29"/>
  <c r="Q29"/>
  <c r="P29"/>
  <c r="N29"/>
  <c r="M29"/>
  <c r="K29"/>
  <c r="J29"/>
  <c r="H29"/>
  <c r="G29"/>
  <c r="E29"/>
  <c r="D29"/>
  <c r="T28"/>
  <c r="S28"/>
  <c r="Q28"/>
  <c r="P28"/>
  <c r="N28"/>
  <c r="M28"/>
  <c r="K28"/>
  <c r="J28"/>
  <c r="H28"/>
  <c r="G28"/>
  <c r="E28"/>
  <c r="D28"/>
  <c r="T27"/>
  <c r="S27"/>
  <c r="Q27"/>
  <c r="P27"/>
  <c r="N27"/>
  <c r="M27"/>
  <c r="K27"/>
  <c r="J27"/>
  <c r="H27"/>
  <c r="G27"/>
  <c r="E27"/>
  <c r="D27"/>
  <c r="T26"/>
  <c r="S26"/>
  <c r="Q26"/>
  <c r="P26"/>
  <c r="N26"/>
  <c r="M26"/>
  <c r="K26"/>
  <c r="J26"/>
  <c r="H26"/>
  <c r="G26"/>
  <c r="E26"/>
  <c r="D26"/>
  <c r="T25"/>
  <c r="S25"/>
  <c r="Q25"/>
  <c r="P25"/>
  <c r="N25"/>
  <c r="M25"/>
  <c r="K25"/>
  <c r="J25"/>
  <c r="H25"/>
  <c r="G25"/>
  <c r="E25"/>
  <c r="D25"/>
  <c r="T24"/>
  <c r="S24"/>
  <c r="Q24"/>
  <c r="P24"/>
  <c r="N24"/>
  <c r="M24"/>
  <c r="K24"/>
  <c r="J24"/>
  <c r="H24"/>
  <c r="G24"/>
  <c r="E24"/>
  <c r="D24"/>
  <c r="T23"/>
  <c r="S23"/>
  <c r="Q23"/>
  <c r="P23"/>
  <c r="N23"/>
  <c r="M23"/>
  <c r="K23"/>
  <c r="J23"/>
  <c r="H23"/>
  <c r="G23"/>
  <c r="E23"/>
  <c r="D23"/>
  <c r="T22"/>
  <c r="S22"/>
  <c r="Q22"/>
  <c r="P22"/>
  <c r="N22"/>
  <c r="M22"/>
  <c r="K22"/>
  <c r="J22"/>
  <c r="H22"/>
  <c r="G22"/>
  <c r="E22"/>
  <c r="D22"/>
  <c r="T21"/>
  <c r="S21"/>
  <c r="Q21"/>
  <c r="P21"/>
  <c r="N21"/>
  <c r="M21"/>
  <c r="K21"/>
  <c r="J21"/>
  <c r="H21"/>
  <c r="G21"/>
  <c r="E21"/>
  <c r="D21"/>
  <c r="T20"/>
  <c r="S20"/>
  <c r="Q20"/>
  <c r="P20"/>
  <c r="N20"/>
  <c r="M20"/>
  <c r="K20"/>
  <c r="J20"/>
  <c r="H20"/>
  <c r="G20"/>
  <c r="E20"/>
  <c r="D20"/>
  <c r="T18"/>
  <c r="S18"/>
  <c r="Q18"/>
  <c r="P18"/>
  <c r="N18"/>
  <c r="M18"/>
  <c r="K18"/>
  <c r="J18"/>
  <c r="H18"/>
  <c r="G18"/>
  <c r="E18"/>
  <c r="D18"/>
  <c r="T17"/>
  <c r="S17"/>
  <c r="Q17"/>
  <c r="P17"/>
  <c r="N17"/>
  <c r="M17"/>
  <c r="K17"/>
  <c r="J17"/>
  <c r="H17"/>
  <c r="G17"/>
  <c r="E17"/>
  <c r="D17"/>
  <c r="T16"/>
  <c r="S16"/>
  <c r="Q16"/>
  <c r="P16"/>
  <c r="N16"/>
  <c r="M16"/>
  <c r="K16"/>
  <c r="J16"/>
  <c r="H16"/>
  <c r="G16"/>
  <c r="E16"/>
  <c r="D16"/>
  <c r="T15"/>
  <c r="S15"/>
  <c r="Q15"/>
  <c r="P15"/>
  <c r="N15"/>
  <c r="M15"/>
  <c r="K15"/>
  <c r="J15"/>
  <c r="H15"/>
  <c r="G15"/>
  <c r="E15"/>
  <c r="D15"/>
  <c r="T14"/>
  <c r="S14"/>
  <c r="Q14"/>
  <c r="P14"/>
  <c r="N14"/>
  <c r="M14"/>
  <c r="K14"/>
  <c r="J14"/>
  <c r="H14"/>
  <c r="G14"/>
  <c r="E14"/>
  <c r="D14"/>
  <c r="T13"/>
  <c r="S13"/>
  <c r="Q13"/>
  <c r="P13"/>
  <c r="N13"/>
  <c r="M13"/>
  <c r="K13"/>
  <c r="J13"/>
  <c r="H13"/>
  <c r="G13"/>
  <c r="E13"/>
  <c r="D13"/>
  <c r="T12"/>
  <c r="S12"/>
  <c r="Q12"/>
  <c r="P12"/>
  <c r="N12"/>
  <c r="M12"/>
  <c r="K12"/>
  <c r="J12"/>
  <c r="H12"/>
  <c r="G12"/>
  <c r="E12"/>
  <c r="D12"/>
  <c r="T11"/>
  <c r="S11"/>
  <c r="Q11"/>
  <c r="P11"/>
  <c r="N11"/>
  <c r="M11"/>
  <c r="K11"/>
  <c r="J11"/>
  <c r="H11"/>
  <c r="G11"/>
  <c r="E11"/>
  <c r="D11"/>
  <c r="T10"/>
  <c r="S10"/>
  <c r="Q10"/>
  <c r="P10"/>
  <c r="N10"/>
  <c r="M10"/>
  <c r="K10"/>
  <c r="J10"/>
  <c r="H10"/>
  <c r="G10"/>
  <c r="E10"/>
  <c r="D10"/>
  <c r="T9"/>
  <c r="S9"/>
  <c r="Q9"/>
  <c r="P9"/>
  <c r="N9"/>
  <c r="M9"/>
  <c r="K9"/>
  <c r="J9"/>
  <c r="H9"/>
  <c r="G9"/>
  <c r="E9"/>
  <c r="D9"/>
  <c r="T8"/>
  <c r="S8"/>
  <c r="Q8"/>
  <c r="P8"/>
  <c r="N8"/>
  <c r="M8"/>
  <c r="K8"/>
  <c r="J8"/>
  <c r="H8"/>
  <c r="G8"/>
  <c r="E8"/>
  <c r="D8"/>
  <c r="T7"/>
  <c r="S7"/>
  <c r="Q7"/>
  <c r="P7"/>
  <c r="N7"/>
  <c r="M7"/>
  <c r="K7"/>
  <c r="J7"/>
  <c r="H7"/>
  <c r="G7"/>
  <c r="E7"/>
  <c r="D7"/>
  <c r="T47" i="4"/>
  <c r="S47"/>
  <c r="Q47"/>
  <c r="P47"/>
  <c r="N47"/>
  <c r="M47"/>
  <c r="K47"/>
  <c r="J47"/>
  <c r="H47"/>
  <c r="G47"/>
  <c r="E47"/>
  <c r="D47"/>
  <c r="P46"/>
  <c r="M46"/>
  <c r="J46"/>
  <c r="G46"/>
  <c r="D46"/>
  <c r="T44"/>
  <c r="S44"/>
  <c r="Q44"/>
  <c r="P44"/>
  <c r="N44"/>
  <c r="M44"/>
  <c r="K44"/>
  <c r="J44"/>
  <c r="H44"/>
  <c r="G44"/>
  <c r="E44"/>
  <c r="D44"/>
  <c r="T43"/>
  <c r="S43"/>
  <c r="Q43"/>
  <c r="P43"/>
  <c r="N43"/>
  <c r="M43"/>
  <c r="K43"/>
  <c r="J43"/>
  <c r="H43"/>
  <c r="G43"/>
  <c r="E43"/>
  <c r="D43"/>
  <c r="T42"/>
  <c r="S42"/>
  <c r="Q42"/>
  <c r="P42"/>
  <c r="N42"/>
  <c r="M42"/>
  <c r="K42"/>
  <c r="J42"/>
  <c r="H42"/>
  <c r="G42"/>
  <c r="E42"/>
  <c r="D42"/>
  <c r="T41"/>
  <c r="S41"/>
  <c r="Q41"/>
  <c r="P41"/>
  <c r="N41"/>
  <c r="M41"/>
  <c r="K41"/>
  <c r="J41"/>
  <c r="H41"/>
  <c r="G41"/>
  <c r="E41"/>
  <c r="D41"/>
  <c r="T40"/>
  <c r="S40"/>
  <c r="Q40"/>
  <c r="P40"/>
  <c r="N40"/>
  <c r="M40"/>
  <c r="K40"/>
  <c r="J40"/>
  <c r="H40"/>
  <c r="G40"/>
  <c r="E40"/>
  <c r="D40"/>
  <c r="T39"/>
  <c r="S39"/>
  <c r="Q39"/>
  <c r="P39"/>
  <c r="N39"/>
  <c r="M39"/>
  <c r="K39"/>
  <c r="J39"/>
  <c r="H39"/>
  <c r="G39"/>
  <c r="E39"/>
  <c r="D39"/>
  <c r="T38"/>
  <c r="S38"/>
  <c r="Q38"/>
  <c r="P38"/>
  <c r="N38"/>
  <c r="M38"/>
  <c r="K38"/>
  <c r="J38"/>
  <c r="H38"/>
  <c r="G38"/>
  <c r="E38"/>
  <c r="D38"/>
  <c r="T37"/>
  <c r="S37"/>
  <c r="Q37"/>
  <c r="P37"/>
  <c r="N37"/>
  <c r="M37"/>
  <c r="K37"/>
  <c r="J37"/>
  <c r="H37"/>
  <c r="G37"/>
  <c r="E37"/>
  <c r="D37"/>
  <c r="T36"/>
  <c r="S36"/>
  <c r="Q36"/>
  <c r="P36"/>
  <c r="N36"/>
  <c r="M36"/>
  <c r="K36"/>
  <c r="J36"/>
  <c r="H36"/>
  <c r="G36"/>
  <c r="E36"/>
  <c r="D36"/>
  <c r="T35"/>
  <c r="S35"/>
  <c r="Q35"/>
  <c r="P35"/>
  <c r="N35"/>
  <c r="M35"/>
  <c r="K35"/>
  <c r="J35"/>
  <c r="H35"/>
  <c r="G35"/>
  <c r="E35"/>
  <c r="D35"/>
  <c r="T34"/>
  <c r="S34"/>
  <c r="Q34"/>
  <c r="P34"/>
  <c r="N34"/>
  <c r="M34"/>
  <c r="K34"/>
  <c r="J34"/>
  <c r="H34"/>
  <c r="G34"/>
  <c r="E34"/>
  <c r="D34"/>
  <c r="T33"/>
  <c r="S33"/>
  <c r="Q33"/>
  <c r="P33"/>
  <c r="N33"/>
  <c r="M33"/>
  <c r="K33"/>
  <c r="J33"/>
  <c r="H33"/>
  <c r="G33"/>
  <c r="E33"/>
  <c r="D33"/>
  <c r="T32"/>
  <c r="S32"/>
  <c r="Q32"/>
  <c r="P32"/>
  <c r="N32"/>
  <c r="M32"/>
  <c r="K32"/>
  <c r="J32"/>
  <c r="H32"/>
  <c r="G32"/>
  <c r="E32"/>
  <c r="D32"/>
  <c r="T31"/>
  <c r="S31"/>
  <c r="Q31"/>
  <c r="P31"/>
  <c r="N31"/>
  <c r="M31"/>
  <c r="K31"/>
  <c r="J31"/>
  <c r="H31"/>
  <c r="G31"/>
  <c r="E31"/>
  <c r="D31"/>
  <c r="T30"/>
  <c r="S30"/>
  <c r="Q30"/>
  <c r="P30"/>
  <c r="N30"/>
  <c r="M30"/>
  <c r="K30"/>
  <c r="J30"/>
  <c r="H30"/>
  <c r="G30"/>
  <c r="E30"/>
  <c r="D30"/>
  <c r="T29"/>
  <c r="S29"/>
  <c r="Q29"/>
  <c r="P29"/>
  <c r="N29"/>
  <c r="M29"/>
  <c r="K29"/>
  <c r="J29"/>
  <c r="H29"/>
  <c r="G29"/>
  <c r="E29"/>
  <c r="D29"/>
  <c r="T28"/>
  <c r="S28"/>
  <c r="Q28"/>
  <c r="P28"/>
  <c r="N28"/>
  <c r="M28"/>
  <c r="K28"/>
  <c r="J28"/>
  <c r="H28"/>
  <c r="G28"/>
  <c r="E28"/>
  <c r="D28"/>
  <c r="T27"/>
  <c r="S27"/>
  <c r="Q27"/>
  <c r="P27"/>
  <c r="N27"/>
  <c r="M27"/>
  <c r="K27"/>
  <c r="J27"/>
  <c r="H27"/>
  <c r="G27"/>
  <c r="E27"/>
  <c r="D27"/>
  <c r="T26"/>
  <c r="S26"/>
  <c r="Q26"/>
  <c r="P26"/>
  <c r="N26"/>
  <c r="M26"/>
  <c r="K26"/>
  <c r="J26"/>
  <c r="H26"/>
  <c r="G26"/>
  <c r="E26"/>
  <c r="D26"/>
  <c r="T25"/>
  <c r="S25"/>
  <c r="Q25"/>
  <c r="P25"/>
  <c r="N25"/>
  <c r="M25"/>
  <c r="K25"/>
  <c r="J25"/>
  <c r="H25"/>
  <c r="G25"/>
  <c r="E25"/>
  <c r="D25"/>
  <c r="T24"/>
  <c r="S24"/>
  <c r="Q24"/>
  <c r="P24"/>
  <c r="N24"/>
  <c r="M24"/>
  <c r="K24"/>
  <c r="J24"/>
  <c r="H24"/>
  <c r="G24"/>
  <c r="E24"/>
  <c r="D24"/>
  <c r="T23"/>
  <c r="S23"/>
  <c r="Q23"/>
  <c r="P23"/>
  <c r="N23"/>
  <c r="M23"/>
  <c r="K23"/>
  <c r="J23"/>
  <c r="H23"/>
  <c r="G23"/>
  <c r="E23"/>
  <c r="D23"/>
  <c r="T22"/>
  <c r="S22"/>
  <c r="Q22"/>
  <c r="P22"/>
  <c r="N22"/>
  <c r="M22"/>
  <c r="K22"/>
  <c r="J22"/>
  <c r="H22"/>
  <c r="G22"/>
  <c r="E22"/>
  <c r="D22"/>
  <c r="T21"/>
  <c r="S21"/>
  <c r="Q21"/>
  <c r="P21"/>
  <c r="N21"/>
  <c r="M21"/>
  <c r="K21"/>
  <c r="J21"/>
  <c r="H21"/>
  <c r="G21"/>
  <c r="E21"/>
  <c r="D21"/>
  <c r="T20"/>
  <c r="S20"/>
  <c r="Q20"/>
  <c r="P20"/>
  <c r="N20"/>
  <c r="M20"/>
  <c r="K20"/>
  <c r="J20"/>
  <c r="H20"/>
  <c r="G20"/>
  <c r="E20"/>
  <c r="D20"/>
  <c r="T19"/>
  <c r="S19"/>
  <c r="Q19"/>
  <c r="P19"/>
  <c r="N19"/>
  <c r="M19"/>
  <c r="K19"/>
  <c r="J19"/>
  <c r="H19"/>
  <c r="G19"/>
  <c r="E19"/>
  <c r="D19"/>
  <c r="T18"/>
  <c r="S18"/>
  <c r="Q18"/>
  <c r="P18"/>
  <c r="N18"/>
  <c r="M18"/>
  <c r="K18"/>
  <c r="J18"/>
  <c r="H18"/>
  <c r="G18"/>
  <c r="E18"/>
  <c r="D18"/>
  <c r="T17"/>
  <c r="S17"/>
  <c r="Q17"/>
  <c r="P17"/>
  <c r="N17"/>
  <c r="M17"/>
  <c r="K17"/>
  <c r="J17"/>
  <c r="H17"/>
  <c r="G17"/>
  <c r="E17"/>
  <c r="D17"/>
  <c r="T16"/>
  <c r="S16"/>
  <c r="Q16"/>
  <c r="P16"/>
  <c r="N16"/>
  <c r="M16"/>
  <c r="K16"/>
  <c r="J16"/>
  <c r="H16"/>
  <c r="G16"/>
  <c r="E16"/>
  <c r="D16"/>
  <c r="T15"/>
  <c r="S15"/>
  <c r="Q15"/>
  <c r="P15"/>
  <c r="N15"/>
  <c r="M15"/>
  <c r="K15"/>
  <c r="J15"/>
  <c r="H15"/>
  <c r="G15"/>
  <c r="E15"/>
  <c r="D15"/>
  <c r="T14"/>
  <c r="S14"/>
  <c r="Q14"/>
  <c r="P14"/>
  <c r="N14"/>
  <c r="M14"/>
  <c r="K14"/>
  <c r="J14"/>
  <c r="H14"/>
  <c r="G14"/>
  <c r="E14"/>
  <c r="D14"/>
  <c r="T13"/>
  <c r="S13"/>
  <c r="Q13"/>
  <c r="P13"/>
  <c r="N13"/>
  <c r="M13"/>
  <c r="K13"/>
  <c r="J13"/>
  <c r="H13"/>
  <c r="G13"/>
  <c r="E13"/>
  <c r="D13"/>
  <c r="T12"/>
  <c r="S12"/>
  <c r="Q12"/>
  <c r="P12"/>
  <c r="N12"/>
  <c r="M12"/>
  <c r="K12"/>
  <c r="J12"/>
  <c r="H12"/>
  <c r="G12"/>
  <c r="E12"/>
  <c r="D12"/>
  <c r="T11"/>
  <c r="S11"/>
  <c r="Q11"/>
  <c r="P11"/>
  <c r="N11"/>
  <c r="M11"/>
  <c r="K11"/>
  <c r="J11"/>
  <c r="H11"/>
  <c r="G11"/>
  <c r="E11"/>
  <c r="D11"/>
  <c r="T10"/>
  <c r="S10"/>
  <c r="Q10"/>
  <c r="P10"/>
  <c r="N10"/>
  <c r="M10"/>
  <c r="K10"/>
  <c r="J10"/>
  <c r="H10"/>
  <c r="G10"/>
  <c r="E10"/>
  <c r="D10"/>
  <c r="T9"/>
  <c r="S9"/>
  <c r="Q9"/>
  <c r="P9"/>
  <c r="N9"/>
  <c r="M9"/>
  <c r="K9"/>
  <c r="J9"/>
  <c r="H9"/>
  <c r="G9"/>
  <c r="E9"/>
  <c r="D9"/>
  <c r="T8"/>
  <c r="S8"/>
  <c r="Q8"/>
  <c r="P8"/>
  <c r="N8"/>
  <c r="M8"/>
  <c r="K8"/>
  <c r="J8"/>
  <c r="H8"/>
  <c r="G8"/>
  <c r="E8"/>
  <c r="D8"/>
  <c r="T7"/>
  <c r="S7"/>
  <c r="Q7"/>
  <c r="P7"/>
  <c r="N7"/>
  <c r="M7"/>
  <c r="K7"/>
  <c r="J7"/>
  <c r="H7"/>
  <c r="G7"/>
  <c r="E7"/>
  <c r="D7"/>
  <c r="T7" i="3"/>
  <c r="S7"/>
  <c r="Q7"/>
  <c r="P7"/>
  <c r="N7"/>
  <c r="M7"/>
  <c r="K7"/>
  <c r="J7"/>
  <c r="E7"/>
  <c r="D7"/>
  <c r="S8" i="10"/>
  <c r="S9"/>
  <c r="S10"/>
  <c r="S11"/>
  <c r="S12"/>
  <c r="S13"/>
  <c r="S14"/>
  <c r="S15"/>
  <c r="S16"/>
  <c r="S17"/>
  <c r="S18"/>
  <c r="S19"/>
  <c r="S20"/>
  <c r="S21"/>
  <c r="S22"/>
  <c r="S23"/>
  <c r="S24"/>
  <c r="S25"/>
  <c r="S27"/>
  <c r="S28"/>
  <c r="S29"/>
  <c r="S30"/>
  <c r="S31"/>
  <c r="S32"/>
  <c r="S33"/>
  <c r="S34"/>
  <c r="S35"/>
  <c r="S36"/>
  <c r="S37"/>
  <c r="S38"/>
  <c r="S39"/>
  <c r="S40"/>
  <c r="S41"/>
  <c r="S50"/>
  <c r="S51"/>
  <c r="S52"/>
  <c r="S53"/>
  <c r="S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7"/>
  <c r="P28"/>
  <c r="P29"/>
  <c r="P30"/>
  <c r="P31"/>
  <c r="P32"/>
  <c r="P33"/>
  <c r="P34"/>
  <c r="P35"/>
  <c r="P36"/>
  <c r="P37"/>
  <c r="P38"/>
  <c r="P39"/>
  <c r="P40"/>
  <c r="P41"/>
  <c r="P50"/>
  <c r="P51"/>
  <c r="P52"/>
  <c r="P53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7"/>
  <c r="M28"/>
  <c r="M29"/>
  <c r="M30"/>
  <c r="M31"/>
  <c r="M32"/>
  <c r="M33"/>
  <c r="M34"/>
  <c r="M35"/>
  <c r="M36"/>
  <c r="M37"/>
  <c r="M38"/>
  <c r="M39"/>
  <c r="M40"/>
  <c r="M41"/>
  <c r="M50"/>
  <c r="M51"/>
  <c r="M52"/>
  <c r="M53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7"/>
  <c r="J28"/>
  <c r="J29"/>
  <c r="J30"/>
  <c r="J31"/>
  <c r="J32"/>
  <c r="J33"/>
  <c r="J34"/>
  <c r="J35"/>
  <c r="J36"/>
  <c r="J37"/>
  <c r="J38"/>
  <c r="J39"/>
  <c r="J40"/>
  <c r="J41"/>
  <c r="J50"/>
  <c r="J51"/>
  <c r="J52"/>
  <c r="J53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7"/>
  <c r="G28"/>
  <c r="G29"/>
  <c r="G30"/>
  <c r="G31"/>
  <c r="G32"/>
  <c r="G33"/>
  <c r="G34"/>
  <c r="G35"/>
  <c r="G36"/>
  <c r="G37"/>
  <c r="G38"/>
  <c r="G39"/>
  <c r="G40"/>
  <c r="G41"/>
  <c r="G50"/>
  <c r="G51"/>
  <c r="G52"/>
  <c r="G53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7"/>
  <c r="D28"/>
  <c r="D29"/>
  <c r="D30"/>
  <c r="D31"/>
  <c r="D32"/>
  <c r="D33"/>
  <c r="D34"/>
  <c r="D35"/>
  <c r="D36"/>
  <c r="D37"/>
  <c r="D38"/>
  <c r="D39"/>
  <c r="D40"/>
  <c r="D41"/>
  <c r="D50"/>
  <c r="D51"/>
  <c r="D52"/>
  <c r="D53"/>
  <c r="G7"/>
  <c r="J7"/>
  <c r="M7"/>
  <c r="P7"/>
  <c r="O55"/>
  <c r="G68" i="17" l="1"/>
  <c r="D66"/>
  <c r="M69"/>
  <c r="D74" i="16"/>
  <c r="C66" i="11"/>
  <c r="T53" i="10"/>
  <c r="Q53"/>
  <c r="N53"/>
  <c r="K53"/>
  <c r="H53"/>
  <c r="E53"/>
  <c r="T52"/>
  <c r="Q52"/>
  <c r="N52"/>
  <c r="K52"/>
  <c r="H52"/>
  <c r="E52"/>
  <c r="T51"/>
  <c r="Q51"/>
  <c r="N51"/>
  <c r="K51"/>
  <c r="H51"/>
  <c r="E51"/>
  <c r="T50"/>
  <c r="Q50"/>
  <c r="N50"/>
  <c r="K50"/>
  <c r="H50"/>
  <c r="E50"/>
  <c r="T41"/>
  <c r="Q41"/>
  <c r="N41"/>
  <c r="K41"/>
  <c r="H41"/>
  <c r="E41"/>
  <c r="T40"/>
  <c r="Q40"/>
  <c r="N40"/>
  <c r="K40"/>
  <c r="H40"/>
  <c r="E40"/>
  <c r="T39"/>
  <c r="Q39"/>
  <c r="N39"/>
  <c r="K39"/>
  <c r="H39"/>
  <c r="E39"/>
  <c r="T38"/>
  <c r="Q38"/>
  <c r="N38"/>
  <c r="K38"/>
  <c r="H38"/>
  <c r="E38"/>
  <c r="T37"/>
  <c r="Q37"/>
  <c r="N37"/>
  <c r="K37"/>
  <c r="H37"/>
  <c r="E37"/>
  <c r="T36"/>
  <c r="Q36"/>
  <c r="N36"/>
  <c r="K36"/>
  <c r="H36"/>
  <c r="E36"/>
  <c r="T35"/>
  <c r="Q35"/>
  <c r="N35"/>
  <c r="K35"/>
  <c r="H35"/>
  <c r="E35"/>
  <c r="T34"/>
  <c r="Q34"/>
  <c r="N34"/>
  <c r="K34"/>
  <c r="H34"/>
  <c r="E34"/>
  <c r="T33"/>
  <c r="Q33"/>
  <c r="N33"/>
  <c r="K33"/>
  <c r="H33"/>
  <c r="E33"/>
  <c r="T32"/>
  <c r="Q32"/>
  <c r="N32"/>
  <c r="K32"/>
  <c r="H32"/>
  <c r="E32"/>
  <c r="T31"/>
  <c r="Q31"/>
  <c r="N31"/>
  <c r="K31"/>
  <c r="H31"/>
  <c r="E31"/>
  <c r="T30"/>
  <c r="Q30"/>
  <c r="N30"/>
  <c r="K30"/>
  <c r="H30"/>
  <c r="E30"/>
  <c r="T29"/>
  <c r="Q29"/>
  <c r="N29"/>
  <c r="K29"/>
  <c r="H29"/>
  <c r="E29"/>
  <c r="T28"/>
  <c r="Q28"/>
  <c r="N28"/>
  <c r="K28"/>
  <c r="H28"/>
  <c r="E28"/>
  <c r="T27"/>
  <c r="Q27"/>
  <c r="N27"/>
  <c r="K27"/>
  <c r="H27"/>
  <c r="E27"/>
  <c r="T25"/>
  <c r="Q25"/>
  <c r="N25"/>
  <c r="K25"/>
  <c r="H25"/>
  <c r="E25"/>
  <c r="T24"/>
  <c r="Q24"/>
  <c r="N24"/>
  <c r="K24"/>
  <c r="H24"/>
  <c r="E24"/>
  <c r="T23"/>
  <c r="Q23"/>
  <c r="N23"/>
  <c r="K23"/>
  <c r="H23"/>
  <c r="E23"/>
  <c r="T22"/>
  <c r="Q22"/>
  <c r="N22"/>
  <c r="K22"/>
  <c r="H22"/>
  <c r="E22"/>
  <c r="T21"/>
  <c r="Q21"/>
  <c r="N21"/>
  <c r="K21"/>
  <c r="H21"/>
  <c r="E21"/>
  <c r="T20"/>
  <c r="Q20"/>
  <c r="N20"/>
  <c r="K20"/>
  <c r="H20"/>
  <c r="E20"/>
  <c r="T19"/>
  <c r="Q19"/>
  <c r="N19"/>
  <c r="K19"/>
  <c r="H19"/>
  <c r="E19"/>
  <c r="T18"/>
  <c r="Q18"/>
  <c r="N18"/>
  <c r="K18"/>
  <c r="H18"/>
  <c r="E18"/>
  <c r="T17"/>
  <c r="Q17"/>
  <c r="N17"/>
  <c r="K17"/>
  <c r="H17"/>
  <c r="E17"/>
  <c r="T16"/>
  <c r="Q16"/>
  <c r="N16"/>
  <c r="K16"/>
  <c r="H16"/>
  <c r="E16"/>
  <c r="T15"/>
  <c r="Q15"/>
  <c r="N15"/>
  <c r="K15"/>
  <c r="H15"/>
  <c r="E15"/>
  <c r="T14"/>
  <c r="Q14"/>
  <c r="N14"/>
  <c r="K14"/>
  <c r="H14"/>
  <c r="E14"/>
  <c r="T13"/>
  <c r="Q13"/>
  <c r="N13"/>
  <c r="K13"/>
  <c r="H13"/>
  <c r="E13"/>
  <c r="T12"/>
  <c r="Q12"/>
  <c r="N12"/>
  <c r="K12"/>
  <c r="H12"/>
  <c r="E12"/>
  <c r="T11"/>
  <c r="Q11"/>
  <c r="N11"/>
  <c r="K11"/>
  <c r="H11"/>
  <c r="E11"/>
  <c r="T10"/>
  <c r="Q10"/>
  <c r="N10"/>
  <c r="K10"/>
  <c r="H10"/>
  <c r="E10"/>
  <c r="T9"/>
  <c r="Q9"/>
  <c r="N9"/>
  <c r="K9"/>
  <c r="H9"/>
  <c r="E9"/>
  <c r="T8"/>
  <c r="Q8"/>
  <c r="N8"/>
  <c r="K8"/>
  <c r="H8"/>
  <c r="F66" s="1"/>
  <c r="E8"/>
  <c r="T7"/>
  <c r="Q7"/>
  <c r="N7"/>
  <c r="K7"/>
  <c r="H7"/>
  <c r="E7"/>
  <c r="D7"/>
  <c r="F72" i="9"/>
  <c r="C69"/>
  <c r="L74"/>
  <c r="F67" i="7"/>
  <c r="C67"/>
  <c r="L66"/>
  <c r="L68" i="4"/>
  <c r="C67"/>
  <c r="O66"/>
  <c r="L71"/>
  <c r="P73" i="17"/>
  <c r="J70"/>
  <c r="S70" i="16"/>
  <c r="P70"/>
  <c r="M71"/>
  <c r="J74"/>
  <c r="G74"/>
  <c r="R74" i="11"/>
  <c r="O73"/>
  <c r="L73"/>
  <c r="L69"/>
  <c r="I66"/>
  <c r="F70"/>
  <c r="R66" i="9"/>
  <c r="R72"/>
  <c r="O72"/>
  <c r="I71"/>
  <c r="I72"/>
  <c r="R70" i="8"/>
  <c r="O67"/>
  <c r="L73"/>
  <c r="I66"/>
  <c r="R72" i="7"/>
  <c r="O72"/>
  <c r="L72"/>
  <c r="I68" i="6"/>
  <c r="F69" i="4"/>
  <c r="S74" i="17"/>
  <c r="S73"/>
  <c r="J73"/>
  <c r="S72"/>
  <c r="S71"/>
  <c r="S70"/>
  <c r="S69"/>
  <c r="P69"/>
  <c r="S68"/>
  <c r="S67"/>
  <c r="S66"/>
  <c r="S63"/>
  <c r="P63"/>
  <c r="P62" s="1"/>
  <c r="P61" s="1"/>
  <c r="P60" s="1"/>
  <c r="M63"/>
  <c r="M62" s="1"/>
  <c r="J63"/>
  <c r="G63"/>
  <c r="G62" s="1"/>
  <c r="D63"/>
  <c r="D62" s="1"/>
  <c r="S58"/>
  <c r="P58"/>
  <c r="M58"/>
  <c r="J58"/>
  <c r="G58"/>
  <c r="D58"/>
  <c r="S56"/>
  <c r="P56"/>
  <c r="M56"/>
  <c r="J56"/>
  <c r="G56"/>
  <c r="D56"/>
  <c r="S55"/>
  <c r="P55"/>
  <c r="M55"/>
  <c r="J55"/>
  <c r="G55"/>
  <c r="D55"/>
  <c r="S72" i="16"/>
  <c r="P71"/>
  <c r="S63"/>
  <c r="S62" s="1"/>
  <c r="P63"/>
  <c r="M63"/>
  <c r="M62" s="1"/>
  <c r="J63"/>
  <c r="J62" s="1"/>
  <c r="G63"/>
  <c r="G62" s="1"/>
  <c r="D63"/>
  <c r="D62" s="1"/>
  <c r="S58"/>
  <c r="P58"/>
  <c r="M58"/>
  <c r="J58"/>
  <c r="G58"/>
  <c r="D58"/>
  <c r="S56"/>
  <c r="P56"/>
  <c r="M56"/>
  <c r="J56"/>
  <c r="G56"/>
  <c r="D56"/>
  <c r="S55"/>
  <c r="P55"/>
  <c r="M55"/>
  <c r="J55"/>
  <c r="G55"/>
  <c r="D55"/>
  <c r="F73" i="11"/>
  <c r="I70"/>
  <c r="I67"/>
  <c r="R66"/>
  <c r="R63"/>
  <c r="O63"/>
  <c r="L63"/>
  <c r="L62" s="1"/>
  <c r="I63"/>
  <c r="F63"/>
  <c r="F62" s="1"/>
  <c r="C63"/>
  <c r="R58"/>
  <c r="O58"/>
  <c r="L58"/>
  <c r="I58"/>
  <c r="F58"/>
  <c r="C58"/>
  <c r="R56"/>
  <c r="O56"/>
  <c r="L56"/>
  <c r="I56"/>
  <c r="F56"/>
  <c r="C56"/>
  <c r="R55"/>
  <c r="O55"/>
  <c r="L55"/>
  <c r="I55"/>
  <c r="C55"/>
  <c r="R63" i="10"/>
  <c r="O63"/>
  <c r="O62" s="1"/>
  <c r="L63"/>
  <c r="L62" s="1"/>
  <c r="I63"/>
  <c r="I62" s="1"/>
  <c r="F63"/>
  <c r="F62" s="1"/>
  <c r="C63"/>
  <c r="R58"/>
  <c r="O58"/>
  <c r="L58"/>
  <c r="I58"/>
  <c r="F58"/>
  <c r="C58"/>
  <c r="R56"/>
  <c r="O56"/>
  <c r="L56"/>
  <c r="I56"/>
  <c r="F56"/>
  <c r="C56"/>
  <c r="R55"/>
  <c r="L55"/>
  <c r="I55"/>
  <c r="F55"/>
  <c r="C55"/>
  <c r="R73" i="9"/>
  <c r="I70"/>
  <c r="O68"/>
  <c r="R67"/>
  <c r="R63"/>
  <c r="O63"/>
  <c r="L63"/>
  <c r="I63"/>
  <c r="I62" s="1"/>
  <c r="F63"/>
  <c r="F62" s="1"/>
  <c r="C63"/>
  <c r="C62" s="1"/>
  <c r="R58"/>
  <c r="O58"/>
  <c r="L58"/>
  <c r="I58"/>
  <c r="F58"/>
  <c r="C58"/>
  <c r="R56"/>
  <c r="O56"/>
  <c r="L56"/>
  <c r="I56"/>
  <c r="F56"/>
  <c r="C56"/>
  <c r="R55"/>
  <c r="O55"/>
  <c r="I55"/>
  <c r="F55"/>
  <c r="C55"/>
  <c r="O74" i="8"/>
  <c r="L74"/>
  <c r="F74"/>
  <c r="F73"/>
  <c r="F72"/>
  <c r="L71"/>
  <c r="I71"/>
  <c r="F71"/>
  <c r="F70"/>
  <c r="F69"/>
  <c r="R68"/>
  <c r="F68"/>
  <c r="F67"/>
  <c r="F66"/>
  <c r="R63"/>
  <c r="R62" s="1"/>
  <c r="O63"/>
  <c r="L63"/>
  <c r="L62" s="1"/>
  <c r="I63"/>
  <c r="I62" s="1"/>
  <c r="F63"/>
  <c r="F62" s="1"/>
  <c r="C63"/>
  <c r="R58"/>
  <c r="O58"/>
  <c r="L58"/>
  <c r="I58"/>
  <c r="F58"/>
  <c r="C58"/>
  <c r="R56"/>
  <c r="O56"/>
  <c r="L56"/>
  <c r="I56"/>
  <c r="F56"/>
  <c r="C56"/>
  <c r="R55"/>
  <c r="O55"/>
  <c r="L55"/>
  <c r="I55"/>
  <c r="F55"/>
  <c r="C55"/>
  <c r="I74" i="7"/>
  <c r="I73"/>
  <c r="I72"/>
  <c r="I71"/>
  <c r="I70"/>
  <c r="I69"/>
  <c r="I68"/>
  <c r="R67"/>
  <c r="I67"/>
  <c r="I66"/>
  <c r="R63"/>
  <c r="R62" s="1"/>
  <c r="O63"/>
  <c r="L63"/>
  <c r="I63"/>
  <c r="I62" s="1"/>
  <c r="F63"/>
  <c r="F62" s="1"/>
  <c r="C63"/>
  <c r="C62" s="1"/>
  <c r="R58"/>
  <c r="O58"/>
  <c r="L58"/>
  <c r="I58"/>
  <c r="F58"/>
  <c r="C58"/>
  <c r="R56"/>
  <c r="O56"/>
  <c r="L56"/>
  <c r="I56"/>
  <c r="F56"/>
  <c r="C56"/>
  <c r="R55"/>
  <c r="O55"/>
  <c r="L55"/>
  <c r="I55"/>
  <c r="F55"/>
  <c r="C55"/>
  <c r="R63" i="6"/>
  <c r="R62" s="1"/>
  <c r="O63"/>
  <c r="L63"/>
  <c r="L62" s="1"/>
  <c r="I63"/>
  <c r="I62" s="1"/>
  <c r="F63"/>
  <c r="F62" s="1"/>
  <c r="C63"/>
  <c r="R58"/>
  <c r="O58"/>
  <c r="L58"/>
  <c r="I58"/>
  <c r="F58"/>
  <c r="C58"/>
  <c r="R56"/>
  <c r="O56"/>
  <c r="L56"/>
  <c r="I56"/>
  <c r="F56"/>
  <c r="C56"/>
  <c r="R55"/>
  <c r="O55"/>
  <c r="L55"/>
  <c r="I55"/>
  <c r="F55"/>
  <c r="C55"/>
  <c r="R74" i="4"/>
  <c r="I74"/>
  <c r="F74"/>
  <c r="R73"/>
  <c r="I73"/>
  <c r="R72"/>
  <c r="I72"/>
  <c r="R71"/>
  <c r="I71"/>
  <c r="R70"/>
  <c r="I70"/>
  <c r="R69"/>
  <c r="I69"/>
  <c r="R68"/>
  <c r="I68"/>
  <c r="R67"/>
  <c r="I67"/>
  <c r="R66"/>
  <c r="I66"/>
  <c r="R63"/>
  <c r="R62" s="1"/>
  <c r="O63"/>
  <c r="L63"/>
  <c r="I63"/>
  <c r="I62" s="1"/>
  <c r="F63"/>
  <c r="F62" s="1"/>
  <c r="C63"/>
  <c r="R58"/>
  <c r="O58"/>
  <c r="L58"/>
  <c r="I58"/>
  <c r="F58"/>
  <c r="C58"/>
  <c r="R56"/>
  <c r="O56"/>
  <c r="L56"/>
  <c r="I56"/>
  <c r="F56"/>
  <c r="C56"/>
  <c r="R55"/>
  <c r="O55"/>
  <c r="L55"/>
  <c r="I55"/>
  <c r="F55"/>
  <c r="C55"/>
  <c r="V6" i="17"/>
  <c r="V6" i="16"/>
  <c r="U6" i="11"/>
  <c r="U6" i="10"/>
  <c r="U6" i="9"/>
  <c r="U6" i="8"/>
  <c r="U6" i="7"/>
  <c r="U6" i="6"/>
  <c r="U6" i="4"/>
  <c r="R71" i="3"/>
  <c r="O69"/>
  <c r="O68"/>
  <c r="F72"/>
  <c r="C73"/>
  <c r="C74"/>
  <c r="O74" i="10" l="1"/>
  <c r="R70"/>
  <c r="L70"/>
  <c r="F71"/>
  <c r="R68"/>
  <c r="I68"/>
  <c r="L74"/>
  <c r="C70"/>
  <c r="C68" i="8"/>
  <c r="L69" i="4"/>
  <c r="L66"/>
  <c r="L70"/>
  <c r="L74"/>
  <c r="L73"/>
  <c r="L67"/>
  <c r="L72"/>
  <c r="D73" i="17"/>
  <c r="M73"/>
  <c r="S75"/>
  <c r="C71" i="11"/>
  <c r="C68" i="10"/>
  <c r="C68" i="9"/>
  <c r="L68"/>
  <c r="L71"/>
  <c r="L72"/>
  <c r="L67"/>
  <c r="L70"/>
  <c r="C73" i="8"/>
  <c r="F72" i="7"/>
  <c r="C74"/>
  <c r="I75"/>
  <c r="F74"/>
  <c r="I75" i="4"/>
  <c r="F72" i="6"/>
  <c r="O71"/>
  <c r="I72"/>
  <c r="F68"/>
  <c r="L71"/>
  <c r="R68"/>
  <c r="I71"/>
  <c r="O72"/>
  <c r="F69"/>
  <c r="F73"/>
  <c r="I69"/>
  <c r="I73"/>
  <c r="F66"/>
  <c r="O69"/>
  <c r="O73"/>
  <c r="I66"/>
  <c r="F70"/>
  <c r="F74"/>
  <c r="R71"/>
  <c r="O66"/>
  <c r="I70"/>
  <c r="I74"/>
  <c r="F67"/>
  <c r="O70"/>
  <c r="O74"/>
  <c r="I67"/>
  <c r="F71"/>
  <c r="O68"/>
  <c r="O67"/>
  <c r="C68"/>
  <c r="C73"/>
  <c r="P74" i="17"/>
  <c r="P70"/>
  <c r="P71"/>
  <c r="P66"/>
  <c r="P72"/>
  <c r="P67"/>
  <c r="P68"/>
  <c r="M74"/>
  <c r="M67"/>
  <c r="M71"/>
  <c r="M70"/>
  <c r="M68"/>
  <c r="M72"/>
  <c r="M66"/>
  <c r="M61"/>
  <c r="M60" s="1"/>
  <c r="M59" s="1"/>
  <c r="M64" s="1"/>
  <c r="J68"/>
  <c r="J71"/>
  <c r="J74"/>
  <c r="J66"/>
  <c r="J69"/>
  <c r="J72"/>
  <c r="J62"/>
  <c r="J61" s="1"/>
  <c r="J67"/>
  <c r="G66"/>
  <c r="G71"/>
  <c r="G69"/>
  <c r="G74"/>
  <c r="G72"/>
  <c r="G61"/>
  <c r="G60" s="1"/>
  <c r="G59" s="1"/>
  <c r="G64" s="1"/>
  <c r="G67"/>
  <c r="G70"/>
  <c r="G73"/>
  <c r="D68"/>
  <c r="D70"/>
  <c r="D72"/>
  <c r="D67"/>
  <c r="D74"/>
  <c r="D69"/>
  <c r="D71"/>
  <c r="S71" i="16"/>
  <c r="S73"/>
  <c r="S74"/>
  <c r="S66"/>
  <c r="S67"/>
  <c r="S68"/>
  <c r="S69"/>
  <c r="P66"/>
  <c r="P72"/>
  <c r="P67"/>
  <c r="P73"/>
  <c r="P68"/>
  <c r="P74"/>
  <c r="P69"/>
  <c r="M68"/>
  <c r="M72"/>
  <c r="M69"/>
  <c r="M73"/>
  <c r="M70"/>
  <c r="M74"/>
  <c r="M66"/>
  <c r="M67"/>
  <c r="J66"/>
  <c r="J69"/>
  <c r="J72"/>
  <c r="J67"/>
  <c r="J70"/>
  <c r="J73"/>
  <c r="J68"/>
  <c r="J71"/>
  <c r="G72"/>
  <c r="G70"/>
  <c r="D67"/>
  <c r="G68"/>
  <c r="G73"/>
  <c r="G66"/>
  <c r="G71"/>
  <c r="G69"/>
  <c r="G67"/>
  <c r="D71"/>
  <c r="D66"/>
  <c r="D73"/>
  <c r="D68"/>
  <c r="D69"/>
  <c r="D70"/>
  <c r="D61"/>
  <c r="D60" s="1"/>
  <c r="D59" s="1"/>
  <c r="D64" s="1"/>
  <c r="D72"/>
  <c r="R67" i="11"/>
  <c r="R68"/>
  <c r="R69"/>
  <c r="R70"/>
  <c r="R71"/>
  <c r="R72"/>
  <c r="R73"/>
  <c r="O70"/>
  <c r="O74"/>
  <c r="O66"/>
  <c r="O71"/>
  <c r="O72"/>
  <c r="O67"/>
  <c r="O69"/>
  <c r="O68"/>
  <c r="L70"/>
  <c r="L74"/>
  <c r="L67"/>
  <c r="L71"/>
  <c r="L68"/>
  <c r="L72"/>
  <c r="L66"/>
  <c r="I73"/>
  <c r="I68"/>
  <c r="I71"/>
  <c r="I74"/>
  <c r="I72"/>
  <c r="I69"/>
  <c r="F68"/>
  <c r="F66"/>
  <c r="F71"/>
  <c r="F69"/>
  <c r="F74"/>
  <c r="F67"/>
  <c r="F72"/>
  <c r="C73"/>
  <c r="C68"/>
  <c r="C70"/>
  <c r="C72"/>
  <c r="C67"/>
  <c r="C74"/>
  <c r="C69"/>
  <c r="R69" i="10"/>
  <c r="R71"/>
  <c r="R72"/>
  <c r="R73"/>
  <c r="R74"/>
  <c r="R66"/>
  <c r="R67"/>
  <c r="O70"/>
  <c r="O71"/>
  <c r="O66"/>
  <c r="O67"/>
  <c r="O72"/>
  <c r="O73"/>
  <c r="O68"/>
  <c r="O69"/>
  <c r="L67"/>
  <c r="L71"/>
  <c r="L68"/>
  <c r="L72"/>
  <c r="L69"/>
  <c r="L61"/>
  <c r="L60" s="1"/>
  <c r="L73"/>
  <c r="L66"/>
  <c r="I71"/>
  <c r="I74"/>
  <c r="I69"/>
  <c r="I66"/>
  <c r="I72"/>
  <c r="I67"/>
  <c r="I70"/>
  <c r="I73"/>
  <c r="F74"/>
  <c r="F67"/>
  <c r="F69"/>
  <c r="F72"/>
  <c r="F61"/>
  <c r="F60" s="1"/>
  <c r="F59" s="1"/>
  <c r="F64" s="1"/>
  <c r="F70"/>
  <c r="F68"/>
  <c r="F73"/>
  <c r="C72"/>
  <c r="C67"/>
  <c r="C74"/>
  <c r="C69"/>
  <c r="C71"/>
  <c r="C66"/>
  <c r="C62"/>
  <c r="C61" s="1"/>
  <c r="C60" s="1"/>
  <c r="C73"/>
  <c r="R74" i="9"/>
  <c r="R68"/>
  <c r="R69"/>
  <c r="R70"/>
  <c r="R71"/>
  <c r="O73"/>
  <c r="O69"/>
  <c r="O74"/>
  <c r="O70"/>
  <c r="O66"/>
  <c r="O71"/>
  <c r="O67"/>
  <c r="L69"/>
  <c r="L73"/>
  <c r="L66"/>
  <c r="I67"/>
  <c r="I73"/>
  <c r="I74"/>
  <c r="I68"/>
  <c r="I66"/>
  <c r="I69"/>
  <c r="F70"/>
  <c r="F68"/>
  <c r="F73"/>
  <c r="F66"/>
  <c r="F71"/>
  <c r="F69"/>
  <c r="F74"/>
  <c r="F67"/>
  <c r="F61"/>
  <c r="F60" s="1"/>
  <c r="F59" s="1"/>
  <c r="F64" s="1"/>
  <c r="C71"/>
  <c r="C66"/>
  <c r="C73"/>
  <c r="C70"/>
  <c r="C72"/>
  <c r="C67"/>
  <c r="C74"/>
  <c r="R66" i="8"/>
  <c r="R71"/>
  <c r="R67"/>
  <c r="R72"/>
  <c r="R73"/>
  <c r="R69"/>
  <c r="R74"/>
  <c r="O71"/>
  <c r="O68"/>
  <c r="O72"/>
  <c r="O69"/>
  <c r="O66"/>
  <c r="O73"/>
  <c r="O70"/>
  <c r="L61"/>
  <c r="L60" s="1"/>
  <c r="L59" s="1"/>
  <c r="L64" s="1"/>
  <c r="L68"/>
  <c r="L66"/>
  <c r="L69"/>
  <c r="L72"/>
  <c r="L67"/>
  <c r="L70"/>
  <c r="I69"/>
  <c r="I74"/>
  <c r="I67"/>
  <c r="I72"/>
  <c r="I61"/>
  <c r="I60" s="1"/>
  <c r="I59" s="1"/>
  <c r="I64" s="1"/>
  <c r="I70"/>
  <c r="I68"/>
  <c r="I73"/>
  <c r="F61"/>
  <c r="F60" s="1"/>
  <c r="F75"/>
  <c r="C70"/>
  <c r="C72"/>
  <c r="C67"/>
  <c r="C74"/>
  <c r="C69"/>
  <c r="C71"/>
  <c r="C66"/>
  <c r="C62"/>
  <c r="C61" s="1"/>
  <c r="R73" i="7"/>
  <c r="R68"/>
  <c r="R74"/>
  <c r="R69"/>
  <c r="R70"/>
  <c r="R71"/>
  <c r="R66"/>
  <c r="O69"/>
  <c r="O73"/>
  <c r="O70"/>
  <c r="O66"/>
  <c r="O74"/>
  <c r="O71"/>
  <c r="O67"/>
  <c r="O62"/>
  <c r="O61" s="1"/>
  <c r="O60" s="1"/>
  <c r="O68"/>
  <c r="L70"/>
  <c r="L73"/>
  <c r="L67"/>
  <c r="L71"/>
  <c r="L68"/>
  <c r="L74"/>
  <c r="L69"/>
  <c r="I61"/>
  <c r="I60" s="1"/>
  <c r="F70"/>
  <c r="F68"/>
  <c r="F73"/>
  <c r="F66"/>
  <c r="F71"/>
  <c r="F69"/>
  <c r="F61"/>
  <c r="F60" s="1"/>
  <c r="F59" s="1"/>
  <c r="F64" s="1"/>
  <c r="C69"/>
  <c r="C71"/>
  <c r="C66"/>
  <c r="C73"/>
  <c r="C68"/>
  <c r="C70"/>
  <c r="C61"/>
  <c r="C60" s="1"/>
  <c r="C59" s="1"/>
  <c r="C64" s="1"/>
  <c r="C72"/>
  <c r="R66" i="6"/>
  <c r="R72"/>
  <c r="R69"/>
  <c r="R67"/>
  <c r="R73"/>
  <c r="R70"/>
  <c r="R74"/>
  <c r="L69"/>
  <c r="L74"/>
  <c r="L72"/>
  <c r="L61"/>
  <c r="L60" s="1"/>
  <c r="L59" s="1"/>
  <c r="L64" s="1"/>
  <c r="L70"/>
  <c r="L67"/>
  <c r="L68"/>
  <c r="L73"/>
  <c r="L66"/>
  <c r="I61"/>
  <c r="I60" s="1"/>
  <c r="I59" s="1"/>
  <c r="I64" s="1"/>
  <c r="F61"/>
  <c r="F60" s="1"/>
  <c r="F59" s="1"/>
  <c r="F64" s="1"/>
  <c r="F57" s="1"/>
  <c r="C70"/>
  <c r="C72"/>
  <c r="C67"/>
  <c r="C74"/>
  <c r="C69"/>
  <c r="C71"/>
  <c r="C66"/>
  <c r="C62"/>
  <c r="C61" s="1"/>
  <c r="C60" s="1"/>
  <c r="C59" s="1"/>
  <c r="C64" s="1"/>
  <c r="O71" i="4"/>
  <c r="O73"/>
  <c r="O74"/>
  <c r="O70"/>
  <c r="O68"/>
  <c r="O72"/>
  <c r="O67"/>
  <c r="O69"/>
  <c r="F67"/>
  <c r="F72"/>
  <c r="F70"/>
  <c r="F68"/>
  <c r="F73"/>
  <c r="F66"/>
  <c r="F71"/>
  <c r="C74"/>
  <c r="C70"/>
  <c r="C72"/>
  <c r="C68"/>
  <c r="C66"/>
  <c r="C73"/>
  <c r="C71"/>
  <c r="C69"/>
  <c r="P59" i="17"/>
  <c r="P64" s="1"/>
  <c r="D61"/>
  <c r="S62"/>
  <c r="S61" s="1"/>
  <c r="S61" i="16"/>
  <c r="P62"/>
  <c r="G61"/>
  <c r="G60" s="1"/>
  <c r="G59" s="1"/>
  <c r="G64" s="1"/>
  <c r="J61"/>
  <c r="J60" s="1"/>
  <c r="J59" s="1"/>
  <c r="J64" s="1"/>
  <c r="M61"/>
  <c r="F61" i="11"/>
  <c r="F60" s="1"/>
  <c r="F59" s="1"/>
  <c r="F64" s="1"/>
  <c r="L61"/>
  <c r="L60" s="1"/>
  <c r="C62"/>
  <c r="C61" s="1"/>
  <c r="I62"/>
  <c r="I61" s="1"/>
  <c r="O62"/>
  <c r="R62"/>
  <c r="O61" i="10"/>
  <c r="O60" s="1"/>
  <c r="R62"/>
  <c r="I61"/>
  <c r="L62" i="9"/>
  <c r="O62"/>
  <c r="C61"/>
  <c r="C60" s="1"/>
  <c r="R62"/>
  <c r="R61" s="1"/>
  <c r="I61"/>
  <c r="R61" i="8"/>
  <c r="O62"/>
  <c r="R61" i="7"/>
  <c r="L62"/>
  <c r="R61" i="6"/>
  <c r="O62"/>
  <c r="R75" i="4"/>
  <c r="C62"/>
  <c r="C61" s="1"/>
  <c r="R61"/>
  <c r="R60" s="1"/>
  <c r="L62"/>
  <c r="O62"/>
  <c r="F61"/>
  <c r="F60" s="1"/>
  <c r="F59" s="1"/>
  <c r="F64" s="1"/>
  <c r="I61"/>
  <c r="L74" i="3"/>
  <c r="I74"/>
  <c r="C70"/>
  <c r="F71"/>
  <c r="R72"/>
  <c r="L66"/>
  <c r="F73"/>
  <c r="L67"/>
  <c r="O70"/>
  <c r="R73"/>
  <c r="C67"/>
  <c r="F74"/>
  <c r="L68"/>
  <c r="O71"/>
  <c r="R74"/>
  <c r="C66"/>
  <c r="C68"/>
  <c r="I66"/>
  <c r="L69"/>
  <c r="O72"/>
  <c r="C69"/>
  <c r="I67"/>
  <c r="L70"/>
  <c r="O73"/>
  <c r="I68"/>
  <c r="L71"/>
  <c r="O74"/>
  <c r="F66"/>
  <c r="I69"/>
  <c r="L72"/>
  <c r="R66"/>
  <c r="F67"/>
  <c r="I70"/>
  <c r="L73"/>
  <c r="R67"/>
  <c r="F68"/>
  <c r="I71"/>
  <c r="R68"/>
  <c r="C72"/>
  <c r="F69"/>
  <c r="I72"/>
  <c r="O66"/>
  <c r="R69"/>
  <c r="C71"/>
  <c r="F70"/>
  <c r="I73"/>
  <c r="O67"/>
  <c r="R70"/>
  <c r="R75" i="11" l="1"/>
  <c r="I75"/>
  <c r="L75" i="4"/>
  <c r="L75" i="11"/>
  <c r="F75"/>
  <c r="F76" s="1"/>
  <c r="D75" i="17"/>
  <c r="M75"/>
  <c r="M76" s="1"/>
  <c r="S75" i="16"/>
  <c r="C75" i="11"/>
  <c r="R75" i="10"/>
  <c r="F75"/>
  <c r="F76" s="1"/>
  <c r="L75" i="9"/>
  <c r="R75"/>
  <c r="I75" i="8"/>
  <c r="I76" s="1"/>
  <c r="L75" i="7"/>
  <c r="I59"/>
  <c r="I64" s="1"/>
  <c r="I57" s="1"/>
  <c r="C75" i="4"/>
  <c r="O75"/>
  <c r="F75"/>
  <c r="F76" s="1"/>
  <c r="I75" i="6"/>
  <c r="I76" s="1"/>
  <c r="F75"/>
  <c r="F76" s="1"/>
  <c r="O75"/>
  <c r="P75" i="17"/>
  <c r="P76" s="1"/>
  <c r="J60"/>
  <c r="J59" s="1"/>
  <c r="J64" s="1"/>
  <c r="J57" s="1"/>
  <c r="J75"/>
  <c r="G75"/>
  <c r="P75" i="16"/>
  <c r="M75"/>
  <c r="J75"/>
  <c r="J76" s="1"/>
  <c r="G75"/>
  <c r="G76" s="1"/>
  <c r="D75"/>
  <c r="D76" s="1"/>
  <c r="O75" i="11"/>
  <c r="L59"/>
  <c r="L64" s="1"/>
  <c r="L76" s="1"/>
  <c r="O75" i="10"/>
  <c r="L75"/>
  <c r="L59"/>
  <c r="L64" s="1"/>
  <c r="L57" s="1"/>
  <c r="I75"/>
  <c r="C75"/>
  <c r="C59"/>
  <c r="C64" s="1"/>
  <c r="C57" s="1"/>
  <c r="O75" i="9"/>
  <c r="I75"/>
  <c r="F75"/>
  <c r="F76" s="1"/>
  <c r="C75"/>
  <c r="R75" i="8"/>
  <c r="O75"/>
  <c r="L75"/>
  <c r="L76" s="1"/>
  <c r="F59"/>
  <c r="F64" s="1"/>
  <c r="F57" s="1"/>
  <c r="C75"/>
  <c r="C60"/>
  <c r="C59" s="1"/>
  <c r="C64" s="1"/>
  <c r="R75" i="7"/>
  <c r="R60"/>
  <c r="R59" s="1"/>
  <c r="R64" s="1"/>
  <c r="O59"/>
  <c r="O64" s="1"/>
  <c r="O57" s="1"/>
  <c r="O75"/>
  <c r="F75"/>
  <c r="F76" s="1"/>
  <c r="C75"/>
  <c r="C76" s="1"/>
  <c r="R75" i="6"/>
  <c r="L75"/>
  <c r="L76" s="1"/>
  <c r="C75"/>
  <c r="C76" s="1"/>
  <c r="M57" i="17"/>
  <c r="P57"/>
  <c r="G57"/>
  <c r="G76"/>
  <c r="S60"/>
  <c r="S59" s="1"/>
  <c r="S64" s="1"/>
  <c r="D60"/>
  <c r="D59" s="1"/>
  <c r="D64" s="1"/>
  <c r="J57" i="16"/>
  <c r="G57"/>
  <c r="D57"/>
  <c r="M60"/>
  <c r="M59" s="1"/>
  <c r="M64" s="1"/>
  <c r="S60"/>
  <c r="S59" s="1"/>
  <c r="S64" s="1"/>
  <c r="P61"/>
  <c r="P60" s="1"/>
  <c r="I60" i="11"/>
  <c r="I59" s="1"/>
  <c r="I64" s="1"/>
  <c r="I57" s="1"/>
  <c r="C60"/>
  <c r="C59" s="1"/>
  <c r="C64" s="1"/>
  <c r="C57" s="1"/>
  <c r="F57"/>
  <c r="R61"/>
  <c r="R60" s="1"/>
  <c r="R59" s="1"/>
  <c r="R64" s="1"/>
  <c r="O61"/>
  <c r="O60" s="1"/>
  <c r="F57" i="10"/>
  <c r="I60"/>
  <c r="I59" s="1"/>
  <c r="I64" s="1"/>
  <c r="O59"/>
  <c r="O64" s="1"/>
  <c r="R61"/>
  <c r="F57" i="9"/>
  <c r="R60"/>
  <c r="R59" s="1"/>
  <c r="R64" s="1"/>
  <c r="C59"/>
  <c r="C64" s="1"/>
  <c r="O61"/>
  <c r="O60" s="1"/>
  <c r="L61"/>
  <c r="I60"/>
  <c r="I59" s="1"/>
  <c r="I64" s="1"/>
  <c r="L57" i="8"/>
  <c r="I57"/>
  <c r="R60"/>
  <c r="R59" s="1"/>
  <c r="R64" s="1"/>
  <c r="O61"/>
  <c r="O60" s="1"/>
  <c r="F57" i="7"/>
  <c r="C57"/>
  <c r="L61"/>
  <c r="L57" i="6"/>
  <c r="I57"/>
  <c r="C57"/>
  <c r="R60"/>
  <c r="R59" s="1"/>
  <c r="R64" s="1"/>
  <c r="O61"/>
  <c r="R59" i="4"/>
  <c r="R64" s="1"/>
  <c r="R57" s="1"/>
  <c r="C60"/>
  <c r="C59" s="1"/>
  <c r="C64" s="1"/>
  <c r="C57" s="1"/>
  <c r="F57"/>
  <c r="L61"/>
  <c r="I60"/>
  <c r="I59" s="1"/>
  <c r="I64" s="1"/>
  <c r="O61"/>
  <c r="O60" s="1"/>
  <c r="L75" i="3"/>
  <c r="F75"/>
  <c r="C75"/>
  <c r="R75"/>
  <c r="O75"/>
  <c r="I75"/>
  <c r="C76" i="8" l="1"/>
  <c r="I76" i="7"/>
  <c r="C76" i="10"/>
  <c r="J76" i="17"/>
  <c r="L57" i="11"/>
  <c r="L76" i="10"/>
  <c r="F76" i="8"/>
  <c r="C57"/>
  <c r="R76" i="7"/>
  <c r="R57"/>
  <c r="O76"/>
  <c r="R76" i="4"/>
  <c r="D57" i="17"/>
  <c r="D76"/>
  <c r="S57"/>
  <c r="S76"/>
  <c r="S57" i="16"/>
  <c r="S76"/>
  <c r="M57"/>
  <c r="M76"/>
  <c r="P59"/>
  <c r="P64" s="1"/>
  <c r="C76" i="11"/>
  <c r="I76"/>
  <c r="R57"/>
  <c r="R76"/>
  <c r="O59"/>
  <c r="O64" s="1"/>
  <c r="I57" i="10"/>
  <c r="I76"/>
  <c r="R60"/>
  <c r="R59" s="1"/>
  <c r="R64" s="1"/>
  <c r="O57"/>
  <c r="O76"/>
  <c r="I57" i="9"/>
  <c r="I76"/>
  <c r="R57"/>
  <c r="R76"/>
  <c r="C57"/>
  <c r="C76"/>
  <c r="L60"/>
  <c r="L59" s="1"/>
  <c r="L64" s="1"/>
  <c r="O59"/>
  <c r="O64" s="1"/>
  <c r="R57" i="8"/>
  <c r="R76"/>
  <c r="O59"/>
  <c r="O64" s="1"/>
  <c r="L60" i="7"/>
  <c r="L59" s="1"/>
  <c r="L64" s="1"/>
  <c r="R57" i="6"/>
  <c r="R76"/>
  <c r="O60"/>
  <c r="O59" s="1"/>
  <c r="O64" s="1"/>
  <c r="C76" i="4"/>
  <c r="I57"/>
  <c r="I76"/>
  <c r="L60"/>
  <c r="L59" s="1"/>
  <c r="L64" s="1"/>
  <c r="O59"/>
  <c r="O64" s="1"/>
  <c r="P57" i="16" l="1"/>
  <c r="P76"/>
  <c r="O57" i="11"/>
  <c r="O76"/>
  <c r="R57" i="10"/>
  <c r="R76"/>
  <c r="L57" i="9"/>
  <c r="L76"/>
  <c r="O57"/>
  <c r="O76"/>
  <c r="O57" i="8"/>
  <c r="O76"/>
  <c r="L57" i="7"/>
  <c r="L76"/>
  <c r="O57" i="6"/>
  <c r="O76"/>
  <c r="L57" i="4"/>
  <c r="L76"/>
  <c r="O57"/>
  <c r="O76"/>
  <c r="AH65" i="3" l="1"/>
  <c r="AH64"/>
  <c r="AH63"/>
  <c r="AH62"/>
  <c r="AH61"/>
  <c r="AH60"/>
  <c r="AH59"/>
  <c r="AH58"/>
  <c r="U43" i="8" l="1"/>
  <c r="V43" s="1"/>
  <c r="U44"/>
  <c r="V44" s="1"/>
  <c r="U42" i="9"/>
  <c r="V42" s="1"/>
  <c r="X42" s="1"/>
  <c r="U43"/>
  <c r="V43" s="1"/>
  <c r="X43" s="1"/>
  <c r="U44"/>
  <c r="V44" s="1"/>
  <c r="X44" s="1"/>
  <c r="X43" i="8" l="1"/>
  <c r="X44"/>
  <c r="A1" i="10"/>
  <c r="A3" i="17" l="1"/>
  <c r="A3" i="16"/>
  <c r="A3" i="11"/>
  <c r="A3" i="10"/>
  <c r="A3" i="18"/>
  <c r="B1" i="19" l="1"/>
  <c r="A2"/>
  <c r="A3"/>
  <c r="C56" i="3"/>
  <c r="U42" i="4" l="1"/>
  <c r="V42" s="1"/>
  <c r="A2" i="18"/>
  <c r="A1"/>
  <c r="X42" i="4" l="1"/>
  <c r="S34" i="18" l="1"/>
  <c r="S32"/>
  <c r="S33"/>
  <c r="S31"/>
  <c r="L35"/>
  <c r="S35"/>
  <c r="S28"/>
  <c r="S25"/>
  <c r="R25"/>
  <c r="S6"/>
  <c r="R63" i="3"/>
  <c r="R58"/>
  <c r="R56"/>
  <c r="R55"/>
  <c r="O63"/>
  <c r="O58"/>
  <c r="O56"/>
  <c r="O55"/>
  <c r="L63"/>
  <c r="L62" s="1"/>
  <c r="L58"/>
  <c r="L56"/>
  <c r="L55"/>
  <c r="I63"/>
  <c r="I58"/>
  <c r="I56"/>
  <c r="I55"/>
  <c r="F63"/>
  <c r="F58"/>
  <c r="F56"/>
  <c r="F55"/>
  <c r="C63"/>
  <c r="C58"/>
  <c r="S79" i="11" l="1"/>
  <c r="V81"/>
  <c r="S24" i="18"/>
  <c r="S29"/>
  <c r="S26"/>
  <c r="R29"/>
  <c r="R30"/>
  <c r="R31"/>
  <c r="R33"/>
  <c r="R32"/>
  <c r="R34"/>
  <c r="R35"/>
  <c r="R12"/>
  <c r="S20"/>
  <c r="S19"/>
  <c r="R27"/>
  <c r="R28"/>
  <c r="R24"/>
  <c r="S21"/>
  <c r="S27"/>
  <c r="S22"/>
  <c r="R26"/>
  <c r="L8"/>
  <c r="H8" s="1"/>
  <c r="S12"/>
  <c r="S10"/>
  <c r="S11"/>
  <c r="S9"/>
  <c r="R7"/>
  <c r="R11"/>
  <c r="R9"/>
  <c r="S15"/>
  <c r="S30"/>
  <c r="H35"/>
  <c r="J35"/>
  <c r="S23"/>
  <c r="S18"/>
  <c r="S17"/>
  <c r="S16"/>
  <c r="S14"/>
  <c r="S13"/>
  <c r="S8"/>
  <c r="P8"/>
  <c r="L17"/>
  <c r="H17" s="1"/>
  <c r="R17"/>
  <c r="L16"/>
  <c r="R16"/>
  <c r="R14"/>
  <c r="L14"/>
  <c r="H14" s="1"/>
  <c r="R15"/>
  <c r="L15"/>
  <c r="H15" s="1"/>
  <c r="L13"/>
  <c r="H13" s="1"/>
  <c r="R13"/>
  <c r="L12"/>
  <c r="H12" s="1"/>
  <c r="L11"/>
  <c r="H11" s="1"/>
  <c r="R10"/>
  <c r="L10"/>
  <c r="H10" s="1"/>
  <c r="R8"/>
  <c r="L9"/>
  <c r="J9" s="1"/>
  <c r="L7"/>
  <c r="J7" s="1"/>
  <c r="S7"/>
  <c r="L6"/>
  <c r="H6" s="1"/>
  <c r="R62" i="3"/>
  <c r="P11" i="18" s="1"/>
  <c r="Q11"/>
  <c r="O62" i="3"/>
  <c r="P10" i="18" s="1"/>
  <c r="Q10"/>
  <c r="I62" i="3"/>
  <c r="P9" i="18" s="1"/>
  <c r="Q9"/>
  <c r="F62" i="3"/>
  <c r="P7" i="18" s="1"/>
  <c r="Q8"/>
  <c r="Q7"/>
  <c r="C62" i="3"/>
  <c r="V79" s="1"/>
  <c r="Q6" i="18"/>
  <c r="V79" i="7"/>
  <c r="Q12" i="18"/>
  <c r="Q13"/>
  <c r="V81" i="7"/>
  <c r="Q15" i="18"/>
  <c r="Q16"/>
  <c r="Q17"/>
  <c r="L27"/>
  <c r="L26"/>
  <c r="L34"/>
  <c r="L33"/>
  <c r="L32"/>
  <c r="L29"/>
  <c r="L28"/>
  <c r="Q18"/>
  <c r="P21"/>
  <c r="Q21"/>
  <c r="P22"/>
  <c r="Q22"/>
  <c r="L18"/>
  <c r="V80" i="8"/>
  <c r="Q19" i="18"/>
  <c r="P20"/>
  <c r="Q20"/>
  <c r="P23"/>
  <c r="Q23"/>
  <c r="L30"/>
  <c r="L31"/>
  <c r="R18"/>
  <c r="R19"/>
  <c r="L19"/>
  <c r="W80" i="16"/>
  <c r="Q30" i="18"/>
  <c r="Q31"/>
  <c r="P33"/>
  <c r="Q33"/>
  <c r="P32"/>
  <c r="Q32"/>
  <c r="P34"/>
  <c r="Q34"/>
  <c r="P35"/>
  <c r="Q35"/>
  <c r="R21"/>
  <c r="L21"/>
  <c r="R20"/>
  <c r="L20"/>
  <c r="R22"/>
  <c r="L22"/>
  <c r="R23"/>
  <c r="L23"/>
  <c r="L24"/>
  <c r="L25"/>
  <c r="Q24"/>
  <c r="Q25"/>
  <c r="Q27"/>
  <c r="P26"/>
  <c r="Q26"/>
  <c r="Q28"/>
  <c r="Q29"/>
  <c r="V80" i="6"/>
  <c r="V79"/>
  <c r="P14" i="18"/>
  <c r="Q14"/>
  <c r="V79" i="8"/>
  <c r="V83" i="11"/>
  <c r="V79" i="17"/>
  <c r="S84" i="9"/>
  <c r="U82" i="7"/>
  <c r="U84" i="4"/>
  <c r="L61" i="3"/>
  <c r="U7" i="10"/>
  <c r="V7" s="1"/>
  <c r="U7" i="3"/>
  <c r="V7" s="1"/>
  <c r="U8"/>
  <c r="V8" s="1"/>
  <c r="U9"/>
  <c r="V9" s="1"/>
  <c r="X9" s="1"/>
  <c r="U10"/>
  <c r="V10" s="1"/>
  <c r="X10" s="1"/>
  <c r="U11"/>
  <c r="V11" s="1"/>
  <c r="X11" s="1"/>
  <c r="U12"/>
  <c r="V12" s="1"/>
  <c r="U13"/>
  <c r="V13" s="1"/>
  <c r="X13" s="1"/>
  <c r="U14"/>
  <c r="V14" s="1"/>
  <c r="X14" s="1"/>
  <c r="U15"/>
  <c r="V15" s="1"/>
  <c r="X15" s="1"/>
  <c r="U16"/>
  <c r="V16" s="1"/>
  <c r="U17"/>
  <c r="V17" s="1"/>
  <c r="X17" s="1"/>
  <c r="U18"/>
  <c r="V18" s="1"/>
  <c r="X18" s="1"/>
  <c r="U19"/>
  <c r="V19" s="1"/>
  <c r="X19" s="1"/>
  <c r="U20"/>
  <c r="V20" s="1"/>
  <c r="U21"/>
  <c r="V21" s="1"/>
  <c r="X21" s="1"/>
  <c r="U22"/>
  <c r="V22" s="1"/>
  <c r="X22" s="1"/>
  <c r="U23"/>
  <c r="V23" s="1"/>
  <c r="X23" s="1"/>
  <c r="U24"/>
  <c r="V24" s="1"/>
  <c r="U25"/>
  <c r="V25" s="1"/>
  <c r="X25" s="1"/>
  <c r="U26"/>
  <c r="V26" s="1"/>
  <c r="X26" s="1"/>
  <c r="U27"/>
  <c r="V27" s="1"/>
  <c r="X27" s="1"/>
  <c r="U28"/>
  <c r="V28" s="1"/>
  <c r="U29"/>
  <c r="V29" s="1"/>
  <c r="X29" s="1"/>
  <c r="U30"/>
  <c r="V30" s="1"/>
  <c r="X30" s="1"/>
  <c r="U31"/>
  <c r="V31" s="1"/>
  <c r="X31" s="1"/>
  <c r="U32"/>
  <c r="V32" s="1"/>
  <c r="U33"/>
  <c r="V33" s="1"/>
  <c r="X33" s="1"/>
  <c r="U34"/>
  <c r="V34" s="1"/>
  <c r="X34" s="1"/>
  <c r="U35"/>
  <c r="V35" s="1"/>
  <c r="U36"/>
  <c r="V36" s="1"/>
  <c r="U37"/>
  <c r="V37" s="1"/>
  <c r="U38"/>
  <c r="V38" s="1"/>
  <c r="X38" s="1"/>
  <c r="U39"/>
  <c r="V39" s="1"/>
  <c r="U40"/>
  <c r="V40" s="1"/>
  <c r="U7" i="4"/>
  <c r="V7" s="1"/>
  <c r="U8"/>
  <c r="V8" s="1"/>
  <c r="X8" s="1"/>
  <c r="U9"/>
  <c r="V9" s="1"/>
  <c r="U10"/>
  <c r="V10" s="1"/>
  <c r="X10" s="1"/>
  <c r="U12"/>
  <c r="V12" s="1"/>
  <c r="U13"/>
  <c r="V13" s="1"/>
  <c r="U14"/>
  <c r="V14" s="1"/>
  <c r="X14" s="1"/>
  <c r="U15"/>
  <c r="V15" s="1"/>
  <c r="X15" s="1"/>
  <c r="U16"/>
  <c r="V16" s="1"/>
  <c r="U17"/>
  <c r="V17" s="1"/>
  <c r="X17" s="1"/>
  <c r="U18"/>
  <c r="V18" s="1"/>
  <c r="X18" s="1"/>
  <c r="U19"/>
  <c r="V19" s="1"/>
  <c r="X19" s="1"/>
  <c r="U20"/>
  <c r="V20" s="1"/>
  <c r="U21"/>
  <c r="V21" s="1"/>
  <c r="X21" s="1"/>
  <c r="U22"/>
  <c r="V22" s="1"/>
  <c r="X22" s="1"/>
  <c r="U23"/>
  <c r="V23" s="1"/>
  <c r="X23" s="1"/>
  <c r="U24"/>
  <c r="V24" s="1"/>
  <c r="X24" s="1"/>
  <c r="U25"/>
  <c r="V25" s="1"/>
  <c r="X25" s="1"/>
  <c r="U26"/>
  <c r="V26" s="1"/>
  <c r="U27"/>
  <c r="V27" s="1"/>
  <c r="U28"/>
  <c r="V28" s="1"/>
  <c r="X28" s="1"/>
  <c r="U29"/>
  <c r="V29" s="1"/>
  <c r="X29" s="1"/>
  <c r="U30"/>
  <c r="V30" s="1"/>
  <c r="X30" s="1"/>
  <c r="U31"/>
  <c r="V31" s="1"/>
  <c r="X31" s="1"/>
  <c r="U32"/>
  <c r="V32" s="1"/>
  <c r="U33"/>
  <c r="V33" s="1"/>
  <c r="X33" s="1"/>
  <c r="U34"/>
  <c r="V34" s="1"/>
  <c r="X34" s="1"/>
  <c r="U35"/>
  <c r="V35" s="1"/>
  <c r="X35" s="1"/>
  <c r="U36"/>
  <c r="V36" s="1"/>
  <c r="U37"/>
  <c r="V37" s="1"/>
  <c r="X37" s="1"/>
  <c r="U38"/>
  <c r="V38" s="1"/>
  <c r="U39"/>
  <c r="V39" s="1"/>
  <c r="X39" s="1"/>
  <c r="U40"/>
  <c r="V40" s="1"/>
  <c r="X40" s="1"/>
  <c r="U41"/>
  <c r="V41" s="1"/>
  <c r="X41" s="1"/>
  <c r="U7" i="6"/>
  <c r="V7" s="1"/>
  <c r="U7" i="7"/>
  <c r="V7" s="1"/>
  <c r="U7" i="8"/>
  <c r="V7" s="1"/>
  <c r="U8"/>
  <c r="V8" s="1"/>
  <c r="X8" s="1"/>
  <c r="U9"/>
  <c r="V9" s="1"/>
  <c r="X9" s="1"/>
  <c r="U10"/>
  <c r="V10" s="1"/>
  <c r="X10" s="1"/>
  <c r="U11"/>
  <c r="V11" s="1"/>
  <c r="U12"/>
  <c r="V12" s="1"/>
  <c r="X12" s="1"/>
  <c r="U13"/>
  <c r="V13" s="1"/>
  <c r="U14"/>
  <c r="V14" s="1"/>
  <c r="U15"/>
  <c r="V15" s="1"/>
  <c r="X15" s="1"/>
  <c r="U17"/>
  <c r="V17" s="1"/>
  <c r="U18"/>
  <c r="V18" s="1"/>
  <c r="X18" s="1"/>
  <c r="U19"/>
  <c r="V19" s="1"/>
  <c r="U20"/>
  <c r="V20" s="1"/>
  <c r="X20" s="1"/>
  <c r="U21"/>
  <c r="V21" s="1"/>
  <c r="X21" s="1"/>
  <c r="U22"/>
  <c r="V22" s="1"/>
  <c r="X22" s="1"/>
  <c r="U23"/>
  <c r="V23" s="1"/>
  <c r="X23" s="1"/>
  <c r="U24"/>
  <c r="V24" s="1"/>
  <c r="X24" s="1"/>
  <c r="U25"/>
  <c r="V25" s="1"/>
  <c r="U26"/>
  <c r="V26" s="1"/>
  <c r="X26" s="1"/>
  <c r="U27"/>
  <c r="V27" s="1"/>
  <c r="U28"/>
  <c r="V28" s="1"/>
  <c r="X28" s="1"/>
  <c r="U29"/>
  <c r="V29" s="1"/>
  <c r="X29" s="1"/>
  <c r="U30"/>
  <c r="V30" s="1"/>
  <c r="U31"/>
  <c r="V31" s="1"/>
  <c r="X31" s="1"/>
  <c r="U32"/>
  <c r="V32" s="1"/>
  <c r="X32" s="1"/>
  <c r="U33"/>
  <c r="V33" s="1"/>
  <c r="X33" s="1"/>
  <c r="U34"/>
  <c r="V34" s="1"/>
  <c r="X34" s="1"/>
  <c r="U35"/>
  <c r="V35" s="1"/>
  <c r="U36"/>
  <c r="V36" s="1"/>
  <c r="X36" s="1"/>
  <c r="U37"/>
  <c r="V37" s="1"/>
  <c r="X37" s="1"/>
  <c r="U38"/>
  <c r="V38" s="1"/>
  <c r="U39"/>
  <c r="V39" s="1"/>
  <c r="X39" s="1"/>
  <c r="U40"/>
  <c r="V40" s="1"/>
  <c r="X40" s="1"/>
  <c r="U41"/>
  <c r="V41" s="1"/>
  <c r="U7" i="9"/>
  <c r="V7" s="1"/>
  <c r="U8"/>
  <c r="V8" s="1"/>
  <c r="X8" s="1"/>
  <c r="U9"/>
  <c r="V9" s="1"/>
  <c r="X9" s="1"/>
  <c r="U10"/>
  <c r="V10" s="1"/>
  <c r="X10" s="1"/>
  <c r="U11"/>
  <c r="V11" s="1"/>
  <c r="X11" s="1"/>
  <c r="U12"/>
  <c r="V12" s="1"/>
  <c r="U13"/>
  <c r="V13" s="1"/>
  <c r="X13" s="1"/>
  <c r="U14"/>
  <c r="V14" s="1"/>
  <c r="X14" s="1"/>
  <c r="U15"/>
  <c r="V15" s="1"/>
  <c r="X15" s="1"/>
  <c r="U16"/>
  <c r="V16" s="1"/>
  <c r="X16" s="1"/>
  <c r="U17"/>
  <c r="V17" s="1"/>
  <c r="X17" s="1"/>
  <c r="U18"/>
  <c r="V18" s="1"/>
  <c r="U19"/>
  <c r="V19" s="1"/>
  <c r="X19" s="1"/>
  <c r="U20"/>
  <c r="V20" s="1"/>
  <c r="X20" s="1"/>
  <c r="U21"/>
  <c r="V21" s="1"/>
  <c r="X21" s="1"/>
  <c r="U22"/>
  <c r="V22" s="1"/>
  <c r="U23"/>
  <c r="V23" s="1"/>
  <c r="X23" s="1"/>
  <c r="U24"/>
  <c r="V24" s="1"/>
  <c r="X24" s="1"/>
  <c r="U25"/>
  <c r="V25" s="1"/>
  <c r="X25" s="1"/>
  <c r="U27"/>
  <c r="V27" s="1"/>
  <c r="U28"/>
  <c r="V28" s="1"/>
  <c r="X28" s="1"/>
  <c r="U29"/>
  <c r="V29" s="1"/>
  <c r="X29" s="1"/>
  <c r="U30"/>
  <c r="V30" s="1"/>
  <c r="X30" s="1"/>
  <c r="U31"/>
  <c r="V31" s="1"/>
  <c r="X31" s="1"/>
  <c r="U32"/>
  <c r="V32" s="1"/>
  <c r="X32" s="1"/>
  <c r="U33"/>
  <c r="V33" s="1"/>
  <c r="X33" s="1"/>
  <c r="U34"/>
  <c r="V34" s="1"/>
  <c r="X34" s="1"/>
  <c r="U35"/>
  <c r="V35" s="1"/>
  <c r="X35" s="1"/>
  <c r="U36"/>
  <c r="V36" s="1"/>
  <c r="U37"/>
  <c r="V37" s="1"/>
  <c r="X37" s="1"/>
  <c r="U38"/>
  <c r="V38" s="1"/>
  <c r="X38" s="1"/>
  <c r="U39"/>
  <c r="V39" s="1"/>
  <c r="X39" s="1"/>
  <c r="U40"/>
  <c r="V40" s="1"/>
  <c r="X40" s="1"/>
  <c r="U41"/>
  <c r="V41" s="1"/>
  <c r="X41" s="1"/>
  <c r="W7" i="17"/>
  <c r="V7" i="16"/>
  <c r="W7" s="1"/>
  <c r="A3" i="3"/>
  <c r="X84" i="17"/>
  <c r="X83"/>
  <c r="X82"/>
  <c r="X80"/>
  <c r="Q83"/>
  <c r="Q82"/>
  <c r="Q81"/>
  <c r="Q79"/>
  <c r="M84"/>
  <c r="M83"/>
  <c r="M82"/>
  <c r="M81"/>
  <c r="M80"/>
  <c r="M79"/>
  <c r="J84"/>
  <c r="J83"/>
  <c r="J82"/>
  <c r="J81"/>
  <c r="J80"/>
  <c r="J79"/>
  <c r="A2"/>
  <c r="A1"/>
  <c r="J85" i="16"/>
  <c r="J84"/>
  <c r="J83"/>
  <c r="J82"/>
  <c r="J81"/>
  <c r="J80"/>
  <c r="A2"/>
  <c r="A1"/>
  <c r="M82"/>
  <c r="Q84"/>
  <c r="M83"/>
  <c r="X85"/>
  <c r="M80"/>
  <c r="M84"/>
  <c r="Q82"/>
  <c r="X83"/>
  <c r="X81"/>
  <c r="M81"/>
  <c r="M85"/>
  <c r="Q83"/>
  <c r="X84"/>
  <c r="Q81"/>
  <c r="Q85"/>
  <c r="Q80"/>
  <c r="X80"/>
  <c r="X82"/>
  <c r="X79" i="17"/>
  <c r="X81"/>
  <c r="Q80"/>
  <c r="Q84"/>
  <c r="W84"/>
  <c r="W83" i="16"/>
  <c r="W80" i="17"/>
  <c r="W83"/>
  <c r="W82"/>
  <c r="W79"/>
  <c r="W81"/>
  <c r="V84"/>
  <c r="W84" i="11"/>
  <c r="P84"/>
  <c r="W81"/>
  <c r="P81"/>
  <c r="W80"/>
  <c r="P80"/>
  <c r="W79"/>
  <c r="P79"/>
  <c r="W84" i="10"/>
  <c r="P84"/>
  <c r="W81"/>
  <c r="P81"/>
  <c r="W79"/>
  <c r="P79"/>
  <c r="W84" i="9"/>
  <c r="V84"/>
  <c r="P84"/>
  <c r="W83"/>
  <c r="V83"/>
  <c r="P83"/>
  <c r="W82"/>
  <c r="V82"/>
  <c r="P82"/>
  <c r="W81"/>
  <c r="V81"/>
  <c r="P81"/>
  <c r="W80"/>
  <c r="V80"/>
  <c r="P80"/>
  <c r="W79"/>
  <c r="V79"/>
  <c r="U79"/>
  <c r="S79"/>
  <c r="R79"/>
  <c r="P79"/>
  <c r="I84" i="8"/>
  <c r="I83"/>
  <c r="I82"/>
  <c r="I81"/>
  <c r="I80"/>
  <c r="I79"/>
  <c r="W84" i="7"/>
  <c r="P84"/>
  <c r="W83"/>
  <c r="V83"/>
  <c r="P83"/>
  <c r="W81"/>
  <c r="P81"/>
  <c r="W80"/>
  <c r="P80"/>
  <c r="W79"/>
  <c r="P79"/>
  <c r="W84" i="6"/>
  <c r="P84"/>
  <c r="W81"/>
  <c r="P81"/>
  <c r="W80"/>
  <c r="P80"/>
  <c r="W79"/>
  <c r="P79"/>
  <c r="W81" i="4"/>
  <c r="V81"/>
  <c r="P81"/>
  <c r="W79"/>
  <c r="V79"/>
  <c r="P79"/>
  <c r="P83" i="11"/>
  <c r="P82"/>
  <c r="L84"/>
  <c r="L83"/>
  <c r="L82"/>
  <c r="L81"/>
  <c r="L80"/>
  <c r="L79"/>
  <c r="I84"/>
  <c r="I83"/>
  <c r="I82"/>
  <c r="I81"/>
  <c r="I80"/>
  <c r="I79"/>
  <c r="P83" i="10"/>
  <c r="P82"/>
  <c r="P80"/>
  <c r="L84"/>
  <c r="L83"/>
  <c r="L82"/>
  <c r="L81"/>
  <c r="L80"/>
  <c r="L79"/>
  <c r="I84"/>
  <c r="I82"/>
  <c r="I81"/>
  <c r="I80"/>
  <c r="I79"/>
  <c r="L84" i="9"/>
  <c r="L83"/>
  <c r="L82"/>
  <c r="L81"/>
  <c r="L80"/>
  <c r="L79"/>
  <c r="I84"/>
  <c r="I83"/>
  <c r="I82"/>
  <c r="I81"/>
  <c r="I80"/>
  <c r="I79"/>
  <c r="P84" i="8"/>
  <c r="P83"/>
  <c r="P82"/>
  <c r="P81"/>
  <c r="P80"/>
  <c r="L84"/>
  <c r="L83"/>
  <c r="L82"/>
  <c r="L81"/>
  <c r="L80"/>
  <c r="L79"/>
  <c r="P82" i="7"/>
  <c r="L84"/>
  <c r="L83"/>
  <c r="L82"/>
  <c r="L81"/>
  <c r="L80"/>
  <c r="L79"/>
  <c r="I84"/>
  <c r="I83"/>
  <c r="I82"/>
  <c r="I81"/>
  <c r="I80"/>
  <c r="I79"/>
  <c r="P83" i="6"/>
  <c r="P82"/>
  <c r="L84"/>
  <c r="L83"/>
  <c r="L82"/>
  <c r="L81"/>
  <c r="L80"/>
  <c r="L79"/>
  <c r="I84"/>
  <c r="I83"/>
  <c r="I82"/>
  <c r="I81"/>
  <c r="I80"/>
  <c r="I79"/>
  <c r="W84" i="4"/>
  <c r="W80"/>
  <c r="P84"/>
  <c r="P83"/>
  <c r="P82"/>
  <c r="P80"/>
  <c r="L84"/>
  <c r="L83"/>
  <c r="L82"/>
  <c r="L81"/>
  <c r="L80"/>
  <c r="L79"/>
  <c r="I84"/>
  <c r="I83"/>
  <c r="I82"/>
  <c r="I81"/>
  <c r="I80"/>
  <c r="I79"/>
  <c r="W83" i="3"/>
  <c r="W82"/>
  <c r="W81"/>
  <c r="W79"/>
  <c r="I83" i="10"/>
  <c r="W83" i="11"/>
  <c r="W82"/>
  <c r="W83" i="10"/>
  <c r="W82"/>
  <c r="V82" i="7"/>
  <c r="W82"/>
  <c r="W83" i="6"/>
  <c r="W82"/>
  <c r="V84" i="4"/>
  <c r="W83"/>
  <c r="V83"/>
  <c r="V82"/>
  <c r="W82"/>
  <c r="W80" i="10"/>
  <c r="W79" i="8"/>
  <c r="W83"/>
  <c r="W82"/>
  <c r="P79"/>
  <c r="W81"/>
  <c r="W80"/>
  <c r="W84"/>
  <c r="W80" i="3"/>
  <c r="W84"/>
  <c r="V82" i="11"/>
  <c r="V80" i="4"/>
  <c r="AD62" i="3"/>
  <c r="AB62"/>
  <c r="Z62"/>
  <c r="AD61"/>
  <c r="AB61"/>
  <c r="Z61"/>
  <c r="AD60"/>
  <c r="AB60"/>
  <c r="Z60"/>
  <c r="AD59"/>
  <c r="AB59"/>
  <c r="Z59"/>
  <c r="AD58"/>
  <c r="AB58"/>
  <c r="Z58"/>
  <c r="C55"/>
  <c r="A2" i="11"/>
  <c r="A1"/>
  <c r="A2" i="10"/>
  <c r="A3" i="9"/>
  <c r="A2"/>
  <c r="A1"/>
  <c r="A3" i="8"/>
  <c r="A2"/>
  <c r="A1"/>
  <c r="A3" i="7"/>
  <c r="A2"/>
  <c r="A1"/>
  <c r="A3" i="6"/>
  <c r="A2"/>
  <c r="A1"/>
  <c r="A3" i="4"/>
  <c r="A2"/>
  <c r="A1"/>
  <c r="G84" i="3"/>
  <c r="G83"/>
  <c r="G82"/>
  <c r="G81"/>
  <c r="G80"/>
  <c r="P84"/>
  <c r="P83"/>
  <c r="V82"/>
  <c r="P82"/>
  <c r="P81"/>
  <c r="P80"/>
  <c r="J80"/>
  <c r="J82"/>
  <c r="J83"/>
  <c r="J81"/>
  <c r="J84"/>
  <c r="A2"/>
  <c r="A1"/>
  <c r="U6"/>
  <c r="P79"/>
  <c r="J79"/>
  <c r="W45" i="8" l="1"/>
  <c r="W46"/>
  <c r="W42"/>
  <c r="X27" i="9"/>
  <c r="W26"/>
  <c r="W16" i="8"/>
  <c r="W47" i="4"/>
  <c r="X12"/>
  <c r="W11"/>
  <c r="W46"/>
  <c r="W44"/>
  <c r="W43"/>
  <c r="W45" i="3"/>
  <c r="W44"/>
  <c r="W41"/>
  <c r="W46"/>
  <c r="W43"/>
  <c r="Y7" i="16"/>
  <c r="X7"/>
  <c r="W63" i="17"/>
  <c r="W62" s="1"/>
  <c r="W61" s="1"/>
  <c r="W60" s="1"/>
  <c r="W59" s="1"/>
  <c r="W58"/>
  <c r="W55"/>
  <c r="W56"/>
  <c r="W56" i="16"/>
  <c r="W58"/>
  <c r="W63"/>
  <c r="W62" s="1"/>
  <c r="W61" s="1"/>
  <c r="W60" s="1"/>
  <c r="W59" s="1"/>
  <c r="W55"/>
  <c r="V63" i="11"/>
  <c r="V62" s="1"/>
  <c r="V61" s="1"/>
  <c r="V60" s="1"/>
  <c r="V59" s="1"/>
  <c r="V55"/>
  <c r="V56"/>
  <c r="V58"/>
  <c r="V58" i="10"/>
  <c r="V63"/>
  <c r="V62" s="1"/>
  <c r="V61" s="1"/>
  <c r="V60" s="1"/>
  <c r="V59" s="1"/>
  <c r="V55"/>
  <c r="V56"/>
  <c r="V56" i="9"/>
  <c r="V58"/>
  <c r="V55"/>
  <c r="V63"/>
  <c r="V62" s="1"/>
  <c r="V61" s="1"/>
  <c r="V60" s="1"/>
  <c r="V59" s="1"/>
  <c r="V58" i="8"/>
  <c r="V63"/>
  <c r="V62" s="1"/>
  <c r="V61" s="1"/>
  <c r="V60" s="1"/>
  <c r="V59" s="1"/>
  <c r="V55"/>
  <c r="V56"/>
  <c r="V56" i="7"/>
  <c r="V58"/>
  <c r="V63"/>
  <c r="V62" s="1"/>
  <c r="V61" s="1"/>
  <c r="V60" s="1"/>
  <c r="V59" s="1"/>
  <c r="V55"/>
  <c r="X7" i="6"/>
  <c r="V58"/>
  <c r="V63"/>
  <c r="V62" s="1"/>
  <c r="V61" s="1"/>
  <c r="V60" s="1"/>
  <c r="V59" s="1"/>
  <c r="V55"/>
  <c r="V56"/>
  <c r="V58" i="4"/>
  <c r="V55"/>
  <c r="V63"/>
  <c r="V62" s="1"/>
  <c r="V61" s="1"/>
  <c r="V60" s="1"/>
  <c r="V59" s="1"/>
  <c r="V56"/>
  <c r="V84" i="11"/>
  <c r="P27" i="18"/>
  <c r="W42" i="9"/>
  <c r="W43"/>
  <c r="W44"/>
  <c r="W43" i="8"/>
  <c r="W44"/>
  <c r="P29" i="18"/>
  <c r="V79" i="11"/>
  <c r="U79"/>
  <c r="R79"/>
  <c r="V80" i="7"/>
  <c r="W81" i="16"/>
  <c r="V84" i="3"/>
  <c r="V84" i="7"/>
  <c r="U84" i="11"/>
  <c r="V79" i="10"/>
  <c r="U81" i="9"/>
  <c r="X7" i="3"/>
  <c r="J8" i="18"/>
  <c r="V81" i="3"/>
  <c r="V83"/>
  <c r="J10" i="18"/>
  <c r="J31"/>
  <c r="H31"/>
  <c r="J34"/>
  <c r="H34"/>
  <c r="H32"/>
  <c r="J32"/>
  <c r="H33"/>
  <c r="J33"/>
  <c r="J30"/>
  <c r="H30"/>
  <c r="P17"/>
  <c r="H7"/>
  <c r="J6"/>
  <c r="J29"/>
  <c r="H29"/>
  <c r="J28"/>
  <c r="H28"/>
  <c r="H26"/>
  <c r="J26"/>
  <c r="H27"/>
  <c r="J27"/>
  <c r="H25"/>
  <c r="J25"/>
  <c r="H24"/>
  <c r="J24"/>
  <c r="H23"/>
  <c r="J23"/>
  <c r="H22"/>
  <c r="J22"/>
  <c r="H20"/>
  <c r="J20"/>
  <c r="H21"/>
  <c r="J21"/>
  <c r="H19"/>
  <c r="J19"/>
  <c r="H18"/>
  <c r="J18"/>
  <c r="J17"/>
  <c r="P16"/>
  <c r="J16"/>
  <c r="H16"/>
  <c r="J14"/>
  <c r="J15"/>
  <c r="P15"/>
  <c r="J13"/>
  <c r="P13"/>
  <c r="J12"/>
  <c r="J11"/>
  <c r="H9"/>
  <c r="R61" i="3"/>
  <c r="U84" s="1"/>
  <c r="O61"/>
  <c r="L60"/>
  <c r="N8" i="18" s="1"/>
  <c r="O8"/>
  <c r="I61" i="3"/>
  <c r="U81" s="1"/>
  <c r="V80"/>
  <c r="F61"/>
  <c r="U80" s="1"/>
  <c r="C61"/>
  <c r="P6" i="18"/>
  <c r="G79" i="3"/>
  <c r="R6" i="18"/>
  <c r="S84" i="7"/>
  <c r="P12" i="18"/>
  <c r="U83" i="7"/>
  <c r="S82"/>
  <c r="U82" i="8"/>
  <c r="Y7" i="17"/>
  <c r="X7" i="10"/>
  <c r="X7" i="9"/>
  <c r="U84" i="7"/>
  <c r="X27" i="4"/>
  <c r="V63" i="3"/>
  <c r="V55"/>
  <c r="V56"/>
  <c r="V58"/>
  <c r="U82"/>
  <c r="V81" i="6"/>
  <c r="V80" i="17"/>
  <c r="W85" i="16"/>
  <c r="V82" i="10"/>
  <c r="O26" i="18"/>
  <c r="U79" i="4"/>
  <c r="U84" i="8"/>
  <c r="U84" i="6"/>
  <c r="V82" i="8"/>
  <c r="V83" i="17"/>
  <c r="V81" i="8"/>
  <c r="U81"/>
  <c r="V80" i="16"/>
  <c r="V80" i="11"/>
  <c r="V82" i="17"/>
  <c r="O32" i="18"/>
  <c r="X7" i="4"/>
  <c r="W42"/>
  <c r="V84" i="10"/>
  <c r="W84" i="16"/>
  <c r="O33" i="18"/>
  <c r="W82" i="16"/>
  <c r="O35" i="18"/>
  <c r="U80" i="11"/>
  <c r="P28" i="18"/>
  <c r="U84" i="10"/>
  <c r="U80" i="4"/>
  <c r="U80" i="10"/>
  <c r="V80"/>
  <c r="V83"/>
  <c r="V81"/>
  <c r="V84" i="8"/>
  <c r="U80"/>
  <c r="U83" i="9"/>
  <c r="V83" i="8"/>
  <c r="U80" i="7"/>
  <c r="V84" i="6"/>
  <c r="U81" i="4"/>
  <c r="V82" i="6"/>
  <c r="V83"/>
  <c r="U82" i="4"/>
  <c r="U83"/>
  <c r="S83"/>
  <c r="W40" i="3"/>
  <c r="X40"/>
  <c r="W32"/>
  <c r="X32"/>
  <c r="X24"/>
  <c r="W24"/>
  <c r="W16"/>
  <c r="X16"/>
  <c r="W34"/>
  <c r="W13"/>
  <c r="W29"/>
  <c r="W10"/>
  <c r="W33"/>
  <c r="W23"/>
  <c r="W7"/>
  <c r="W25"/>
  <c r="W8"/>
  <c r="W31"/>
  <c r="W11"/>
  <c r="W22"/>
  <c r="W14"/>
  <c r="X8"/>
  <c r="W17"/>
  <c r="W18"/>
  <c r="W21"/>
  <c r="W27"/>
  <c r="W30"/>
  <c r="W15"/>
  <c r="W9"/>
  <c r="W26"/>
  <c r="W19"/>
  <c r="X36"/>
  <c r="W36"/>
  <c r="X28"/>
  <c r="W28"/>
  <c r="X20"/>
  <c r="W20"/>
  <c r="X12"/>
  <c r="W12"/>
  <c r="O31" i="18"/>
  <c r="P31"/>
  <c r="P19"/>
  <c r="P18"/>
  <c r="P30"/>
  <c r="S82" i="4"/>
  <c r="S80"/>
  <c r="X36"/>
  <c r="W36"/>
  <c r="X26"/>
  <c r="W26"/>
  <c r="X16"/>
  <c r="W16"/>
  <c r="W9"/>
  <c r="W37"/>
  <c r="W8"/>
  <c r="W24"/>
  <c r="W12"/>
  <c r="W28"/>
  <c r="X9"/>
  <c r="W10"/>
  <c r="W14"/>
  <c r="W18"/>
  <c r="W22"/>
  <c r="W30"/>
  <c r="W34"/>
  <c r="W33"/>
  <c r="W23"/>
  <c r="W21"/>
  <c r="X32"/>
  <c r="W32"/>
  <c r="X20"/>
  <c r="W20"/>
  <c r="W13"/>
  <c r="X13"/>
  <c r="W27"/>
  <c r="W17"/>
  <c r="W29"/>
  <c r="W31"/>
  <c r="W15"/>
  <c r="W25"/>
  <c r="W19"/>
  <c r="W7"/>
  <c r="W41"/>
  <c r="W40"/>
  <c r="P25" i="18"/>
  <c r="O25"/>
  <c r="P24"/>
  <c r="O13"/>
  <c r="O14"/>
  <c r="X18" i="9"/>
  <c r="W18"/>
  <c r="X22"/>
  <c r="W22"/>
  <c r="W8"/>
  <c r="W16"/>
  <c r="W24"/>
  <c r="W9"/>
  <c r="W17"/>
  <c r="W25"/>
  <c r="W33"/>
  <c r="W7"/>
  <c r="W15"/>
  <c r="W23"/>
  <c r="W31"/>
  <c r="X12"/>
  <c r="W32"/>
  <c r="W10"/>
  <c r="W34"/>
  <c r="W35"/>
  <c r="W12"/>
  <c r="W20"/>
  <c r="W28"/>
  <c r="W13"/>
  <c r="W21"/>
  <c r="W29"/>
  <c r="W39"/>
  <c r="W11"/>
  <c r="W19"/>
  <c r="W27"/>
  <c r="W41"/>
  <c r="W14"/>
  <c r="W38"/>
  <c r="W30"/>
  <c r="W40"/>
  <c r="X13" i="8"/>
  <c r="V81" i="17"/>
  <c r="S83" i="11"/>
  <c r="S81" i="17"/>
  <c r="T81"/>
  <c r="U81" i="11"/>
  <c r="S80"/>
  <c r="W27" i="8"/>
  <c r="X27"/>
  <c r="X19"/>
  <c r="W19"/>
  <c r="W9"/>
  <c r="W8"/>
  <c r="W26"/>
  <c r="X7"/>
  <c r="W18"/>
  <c r="W29"/>
  <c r="W7"/>
  <c r="W22"/>
  <c r="X7" i="7"/>
  <c r="W7"/>
  <c r="W7" i="6"/>
  <c r="W33" i="8"/>
  <c r="X30"/>
  <c r="W30"/>
  <c r="W35" i="3"/>
  <c r="X35"/>
  <c r="V81" i="16"/>
  <c r="W36" i="9"/>
  <c r="X36"/>
  <c r="X41" i="8"/>
  <c r="W41"/>
  <c r="X38"/>
  <c r="W38"/>
  <c r="X35"/>
  <c r="W35"/>
  <c r="W10"/>
  <c r="W15"/>
  <c r="W31"/>
  <c r="W28"/>
  <c r="W24"/>
  <c r="W13"/>
  <c r="W37"/>
  <c r="W39"/>
  <c r="W40"/>
  <c r="W36"/>
  <c r="W21"/>
  <c r="W32"/>
  <c r="W23"/>
  <c r="W20"/>
  <c r="W34"/>
  <c r="W12"/>
  <c r="W39" i="4"/>
  <c r="X37" i="3"/>
  <c r="W37"/>
  <c r="W37" i="9"/>
  <c r="W17" i="8"/>
  <c r="X17"/>
  <c r="X14"/>
  <c r="W14"/>
  <c r="W11"/>
  <c r="X11"/>
  <c r="X39" i="3"/>
  <c r="W39"/>
  <c r="W38"/>
  <c r="X25" i="8"/>
  <c r="W25"/>
  <c r="X38" i="4"/>
  <c r="W38"/>
  <c r="W35"/>
  <c r="T82" i="17"/>
  <c r="T83"/>
  <c r="T80"/>
  <c r="T84"/>
  <c r="X7"/>
  <c r="S81" i="11"/>
  <c r="W7" i="10"/>
  <c r="S81" i="9"/>
  <c r="S83"/>
  <c r="O80"/>
  <c r="S80"/>
  <c r="S82"/>
  <c r="U80"/>
  <c r="U82"/>
  <c r="U84"/>
  <c r="S84" i="17"/>
  <c r="S83"/>
  <c r="S82"/>
  <c r="S80"/>
  <c r="R81" i="4"/>
  <c r="S81"/>
  <c r="U82" i="11"/>
  <c r="O79" i="9"/>
  <c r="X79"/>
  <c r="R83" i="4"/>
  <c r="R79"/>
  <c r="S79"/>
  <c r="W72" i="17" l="1"/>
  <c r="W70"/>
  <c r="W68"/>
  <c r="W73"/>
  <c r="W66"/>
  <c r="W67"/>
  <c r="W71"/>
  <c r="W69"/>
  <c r="W74"/>
  <c r="W64"/>
  <c r="W57" s="1"/>
  <c r="W73" i="16"/>
  <c r="W66"/>
  <c r="W71"/>
  <c r="W69"/>
  <c r="W74"/>
  <c r="W67"/>
  <c r="W68"/>
  <c r="W72"/>
  <c r="W70"/>
  <c r="W64"/>
  <c r="W57" s="1"/>
  <c r="V70" i="11"/>
  <c r="V68"/>
  <c r="V73"/>
  <c r="V66"/>
  <c r="V71"/>
  <c r="V69"/>
  <c r="V74"/>
  <c r="V72"/>
  <c r="V67"/>
  <c r="V64"/>
  <c r="V57" s="1"/>
  <c r="V69" i="10"/>
  <c r="V74"/>
  <c r="V67"/>
  <c r="V72"/>
  <c r="V70"/>
  <c r="V68"/>
  <c r="V73"/>
  <c r="V66"/>
  <c r="V71"/>
  <c r="V64"/>
  <c r="V57" s="1"/>
  <c r="V64" i="9"/>
  <c r="V57" s="1"/>
  <c r="V68"/>
  <c r="V73"/>
  <c r="V66"/>
  <c r="V74"/>
  <c r="V71"/>
  <c r="V69"/>
  <c r="V67"/>
  <c r="V72"/>
  <c r="V70"/>
  <c r="V67" i="8"/>
  <c r="V74"/>
  <c r="V72"/>
  <c r="V70"/>
  <c r="V68"/>
  <c r="V73"/>
  <c r="V66"/>
  <c r="V71"/>
  <c r="V69"/>
  <c r="V64"/>
  <c r="V57" s="1"/>
  <c r="V73" i="7"/>
  <c r="V66"/>
  <c r="V71"/>
  <c r="V68"/>
  <c r="V69"/>
  <c r="V74"/>
  <c r="V67"/>
  <c r="V72"/>
  <c r="V70"/>
  <c r="V64"/>
  <c r="V57" s="1"/>
  <c r="V64" i="6"/>
  <c r="V57" s="1"/>
  <c r="V67"/>
  <c r="V72"/>
  <c r="V70"/>
  <c r="V68"/>
  <c r="V73"/>
  <c r="V66"/>
  <c r="V71"/>
  <c r="V74"/>
  <c r="V69"/>
  <c r="V69" i="4"/>
  <c r="V74"/>
  <c r="V67"/>
  <c r="V72"/>
  <c r="V70"/>
  <c r="V68"/>
  <c r="V71"/>
  <c r="V73"/>
  <c r="V66"/>
  <c r="V64"/>
  <c r="V57" s="1"/>
  <c r="V74" i="3"/>
  <c r="V73"/>
  <c r="V72"/>
  <c r="V71"/>
  <c r="V70"/>
  <c r="V69"/>
  <c r="V68"/>
  <c r="V67"/>
  <c r="V66"/>
  <c r="O81" i="11"/>
  <c r="X79"/>
  <c r="O83"/>
  <c r="Q10" i="19"/>
  <c r="O9"/>
  <c r="Q9"/>
  <c r="I9"/>
  <c r="H9" s="1"/>
  <c r="N9"/>
  <c r="M10"/>
  <c r="O6"/>
  <c r="P84" i="17"/>
  <c r="O10" i="19"/>
  <c r="R84" i="7"/>
  <c r="S82" i="3"/>
  <c r="R82" i="7"/>
  <c r="O82" i="4"/>
  <c r="O81"/>
  <c r="S80" i="7"/>
  <c r="I6" i="19"/>
  <c r="H6" s="1"/>
  <c r="L59" i="3"/>
  <c r="L64" s="1"/>
  <c r="Q8" i="19"/>
  <c r="O8"/>
  <c r="O7"/>
  <c r="Q7"/>
  <c r="I7"/>
  <c r="H7" s="1"/>
  <c r="O17" i="18"/>
  <c r="N7" i="19"/>
  <c r="Q6"/>
  <c r="R60" i="3"/>
  <c r="O11" i="18"/>
  <c r="O60" i="3"/>
  <c r="O10" i="18"/>
  <c r="U83" i="3"/>
  <c r="I60"/>
  <c r="O9" i="18"/>
  <c r="F60" i="3"/>
  <c r="O7" i="18"/>
  <c r="O6"/>
  <c r="U79" i="3"/>
  <c r="C60"/>
  <c r="V62"/>
  <c r="N6" i="19"/>
  <c r="O12" i="18"/>
  <c r="U79" i="7"/>
  <c r="O15" i="18"/>
  <c r="U81" i="7"/>
  <c r="O16" i="18"/>
  <c r="O80" i="7"/>
  <c r="N20" i="18"/>
  <c r="O20"/>
  <c r="N33"/>
  <c r="T81" i="16"/>
  <c r="N29" i="18"/>
  <c r="U82" i="10"/>
  <c r="V85" i="16"/>
  <c r="S82" i="10"/>
  <c r="O23" i="18"/>
  <c r="N23"/>
  <c r="N17"/>
  <c r="O21"/>
  <c r="N21"/>
  <c r="N30"/>
  <c r="O30"/>
  <c r="N10" i="19"/>
  <c r="V84" i="16"/>
  <c r="T84"/>
  <c r="O34" i="18"/>
  <c r="V83" i="16"/>
  <c r="V82"/>
  <c r="R80" i="11"/>
  <c r="O29" i="18"/>
  <c r="R83" i="9"/>
  <c r="S80" i="10"/>
  <c r="R84" i="9"/>
  <c r="S80" i="8"/>
  <c r="O19" i="18"/>
  <c r="N8" i="19"/>
  <c r="I8"/>
  <c r="H8" s="1"/>
  <c r="U83" i="8"/>
  <c r="O22" i="18"/>
  <c r="R82" i="4"/>
  <c r="R80"/>
  <c r="M31" i="18"/>
  <c r="N31"/>
  <c r="O18"/>
  <c r="I10" i="19"/>
  <c r="R84" i="4"/>
  <c r="N28" i="18"/>
  <c r="O28"/>
  <c r="U83" i="10"/>
  <c r="O24" i="18"/>
  <c r="U79" i="10"/>
  <c r="N25" i="18"/>
  <c r="O27"/>
  <c r="U81" i="10"/>
  <c r="U81" i="6"/>
  <c r="N13" i="18"/>
  <c r="U80" i="6"/>
  <c r="U79"/>
  <c r="U83"/>
  <c r="N14" i="18"/>
  <c r="U82" i="6"/>
  <c r="U79" i="8"/>
  <c r="M8" i="19"/>
  <c r="R81" i="9"/>
  <c r="R80"/>
  <c r="Y81" i="16"/>
  <c r="U83" i="11"/>
  <c r="R80" i="7"/>
  <c r="S84" i="4"/>
  <c r="S81" i="16"/>
  <c r="R82" i="9"/>
  <c r="Y84" i="17"/>
  <c r="P83"/>
  <c r="Y83"/>
  <c r="P82"/>
  <c r="Y82"/>
  <c r="Y80"/>
  <c r="S83" i="10"/>
  <c r="X80" i="9"/>
  <c r="X81" i="4"/>
  <c r="S84" i="11"/>
  <c r="S82"/>
  <c r="O80"/>
  <c r="X80"/>
  <c r="O84" i="9"/>
  <c r="X84"/>
  <c r="O83"/>
  <c r="X83"/>
  <c r="O82"/>
  <c r="X82"/>
  <c r="O81"/>
  <c r="X81"/>
  <c r="O83" i="4"/>
  <c r="X83"/>
  <c r="X82"/>
  <c r="O80"/>
  <c r="X80"/>
  <c r="O79"/>
  <c r="X79"/>
  <c r="W75" i="17" l="1"/>
  <c r="W76" s="1"/>
  <c r="W75" i="16"/>
  <c r="W76" s="1"/>
  <c r="V75" i="11"/>
  <c r="V76" s="1"/>
  <c r="V75" i="10"/>
  <c r="V76" s="1"/>
  <c r="V75" i="9"/>
  <c r="V76" s="1"/>
  <c r="V75" i="8"/>
  <c r="V76" s="1"/>
  <c r="V75" i="7"/>
  <c r="V76" s="1"/>
  <c r="V75" i="6"/>
  <c r="V76" s="1"/>
  <c r="V75" i="4"/>
  <c r="V76" s="1"/>
  <c r="V75" i="3"/>
  <c r="E8" i="18"/>
  <c r="L76" i="3"/>
  <c r="X81" i="11"/>
  <c r="R81"/>
  <c r="O79"/>
  <c r="M9" i="19"/>
  <c r="H10"/>
  <c r="P80" i="17"/>
  <c r="K31" i="18"/>
  <c r="D31"/>
  <c r="E31"/>
  <c r="I31" s="1"/>
  <c r="Y81" i="17"/>
  <c r="X84" i="7"/>
  <c r="R82" i="3"/>
  <c r="X82" i="7"/>
  <c r="X80"/>
  <c r="O84" i="4"/>
  <c r="L57" i="3"/>
  <c r="K8" i="18" s="1"/>
  <c r="X82" i="3"/>
  <c r="M8" i="18"/>
  <c r="M7" i="19"/>
  <c r="N11" i="18"/>
  <c r="S84" i="3"/>
  <c r="R59"/>
  <c r="O59"/>
  <c r="N10" i="18"/>
  <c r="S83" i="3"/>
  <c r="I59"/>
  <c r="N9" i="18"/>
  <c r="S81" i="3"/>
  <c r="N7" i="18"/>
  <c r="F59" i="3"/>
  <c r="S80"/>
  <c r="V61"/>
  <c r="M6" i="19"/>
  <c r="C59" i="3"/>
  <c r="N6" i="18"/>
  <c r="N12"/>
  <c r="N16"/>
  <c r="S83" i="7"/>
  <c r="N15" i="18"/>
  <c r="S81" i="7"/>
  <c r="S82" i="8"/>
  <c r="S82" i="16"/>
  <c r="T82"/>
  <c r="S84" i="6"/>
  <c r="M29" i="18"/>
  <c r="S84" i="10"/>
  <c r="R81" i="8"/>
  <c r="N35" i="18"/>
  <c r="T85" i="16"/>
  <c r="N26" i="18"/>
  <c r="S84" i="8"/>
  <c r="P81" i="17"/>
  <c r="S81" i="8"/>
  <c r="N34" i="18"/>
  <c r="N32"/>
  <c r="T83" i="16"/>
  <c r="M28" i="18"/>
  <c r="R83" i="11"/>
  <c r="X83"/>
  <c r="X84" i="4"/>
  <c r="R83" i="10"/>
  <c r="N19" i="18"/>
  <c r="N22"/>
  <c r="S83" i="8"/>
  <c r="N18" i="18"/>
  <c r="N27"/>
  <c r="S81" i="10"/>
  <c r="M25" i="18"/>
  <c r="R80" i="10"/>
  <c r="N24" i="18"/>
  <c r="S80" i="6"/>
  <c r="M13" i="18"/>
  <c r="S81" i="6"/>
  <c r="S83"/>
  <c r="M14" i="18"/>
  <c r="S82" i="6"/>
  <c r="L8" i="19"/>
  <c r="T79" i="17"/>
  <c r="S79"/>
  <c r="R84" i="11"/>
  <c r="R82"/>
  <c r="G8" i="18" l="1"/>
  <c r="F8"/>
  <c r="I8"/>
  <c r="L9" i="19"/>
  <c r="L10"/>
  <c r="D30" i="18"/>
  <c r="G31"/>
  <c r="O84" i="7"/>
  <c r="M82" i="3"/>
  <c r="E25" i="18"/>
  <c r="O82" i="7"/>
  <c r="E28" i="18"/>
  <c r="E26"/>
  <c r="K23"/>
  <c r="E23"/>
  <c r="E30"/>
  <c r="K20"/>
  <c r="E20"/>
  <c r="R84" i="6"/>
  <c r="M17" i="18"/>
  <c r="L7" i="19"/>
  <c r="R64" i="3"/>
  <c r="R76" s="1"/>
  <c r="M11" i="18"/>
  <c r="R84" i="3"/>
  <c r="O64"/>
  <c r="O76" s="1"/>
  <c r="M10" i="18"/>
  <c r="R83" i="3"/>
  <c r="I64"/>
  <c r="M9" i="18"/>
  <c r="R81" i="3"/>
  <c r="F64"/>
  <c r="F76" s="1"/>
  <c r="M7" i="18"/>
  <c r="R80" i="3"/>
  <c r="V60"/>
  <c r="L6" i="19"/>
  <c r="M6" i="18"/>
  <c r="C64" i="3"/>
  <c r="C76" s="1"/>
  <c r="S79"/>
  <c r="R79"/>
  <c r="M12" i="18"/>
  <c r="S79" i="7"/>
  <c r="R79"/>
  <c r="M16" i="18"/>
  <c r="R83" i="7"/>
  <c r="M15" i="18"/>
  <c r="R81" i="7"/>
  <c r="M20" i="18"/>
  <c r="X82" i="8"/>
  <c r="R82"/>
  <c r="M33" i="18"/>
  <c r="D33"/>
  <c r="R84" i="10"/>
  <c r="M21" i="18"/>
  <c r="M35"/>
  <c r="S85" i="16"/>
  <c r="M26" i="18"/>
  <c r="R82" i="10"/>
  <c r="S84" i="16"/>
  <c r="M34" i="18"/>
  <c r="X84" i="8"/>
  <c r="M23" i="18"/>
  <c r="R84" i="8"/>
  <c r="S80" i="16"/>
  <c r="T80"/>
  <c r="M30" i="18"/>
  <c r="S83" i="16"/>
  <c r="M32" i="18"/>
  <c r="X83" i="10"/>
  <c r="K28" i="18"/>
  <c r="O84" i="8"/>
  <c r="M19" i="18"/>
  <c r="R80" i="8"/>
  <c r="R83"/>
  <c r="M22" i="18"/>
  <c r="M18"/>
  <c r="Y80" i="16"/>
  <c r="P81"/>
  <c r="X80" i="10"/>
  <c r="M24" i="18"/>
  <c r="R79" i="10"/>
  <c r="S79"/>
  <c r="X82"/>
  <c r="M27" i="18"/>
  <c r="R81" i="10"/>
  <c r="R81" i="6"/>
  <c r="R79"/>
  <c r="S79"/>
  <c r="R83"/>
  <c r="R80"/>
  <c r="E14" i="18"/>
  <c r="R82" i="6"/>
  <c r="R79" i="8"/>
  <c r="S79"/>
  <c r="J8" i="19"/>
  <c r="K8"/>
  <c r="Y79" i="17"/>
  <c r="X84" i="11"/>
  <c r="X82"/>
  <c r="I28" i="18" l="1"/>
  <c r="F28"/>
  <c r="I26"/>
  <c r="F26"/>
  <c r="I25"/>
  <c r="F25"/>
  <c r="I23"/>
  <c r="F23"/>
  <c r="I20"/>
  <c r="F20"/>
  <c r="I14"/>
  <c r="F14"/>
  <c r="I76" i="3"/>
  <c r="G20" i="18"/>
  <c r="O82" i="8"/>
  <c r="K9" i="19"/>
  <c r="K10"/>
  <c r="E32" i="18"/>
  <c r="G32" s="1"/>
  <c r="D32"/>
  <c r="E34"/>
  <c r="G34" s="1"/>
  <c r="D34"/>
  <c r="E35"/>
  <c r="G35" s="1"/>
  <c r="D35"/>
  <c r="E24"/>
  <c r="E6"/>
  <c r="E11"/>
  <c r="E19"/>
  <c r="E18"/>
  <c r="E21"/>
  <c r="X81" i="3"/>
  <c r="E27" i="18"/>
  <c r="E22"/>
  <c r="E15"/>
  <c r="E16"/>
  <c r="E10"/>
  <c r="G28"/>
  <c r="E12"/>
  <c r="E13"/>
  <c r="E7"/>
  <c r="G23"/>
  <c r="K33"/>
  <c r="E33"/>
  <c r="K17"/>
  <c r="E17"/>
  <c r="F17" s="1"/>
  <c r="I30"/>
  <c r="G30"/>
  <c r="X84" i="10"/>
  <c r="E29" i="18"/>
  <c r="F29" s="1"/>
  <c r="I57" i="3"/>
  <c r="K9" i="18" s="1"/>
  <c r="E9"/>
  <c r="F9" s="1"/>
  <c r="K30"/>
  <c r="K7" i="19"/>
  <c r="R57" i="3"/>
  <c r="X84"/>
  <c r="O57"/>
  <c r="X83"/>
  <c r="F57"/>
  <c r="X80"/>
  <c r="V59"/>
  <c r="K6" i="19"/>
  <c r="X79" i="3"/>
  <c r="C57"/>
  <c r="X83" i="7"/>
  <c r="X79"/>
  <c r="X81"/>
  <c r="Y82" i="16"/>
  <c r="X84" i="6"/>
  <c r="K29" i="18"/>
  <c r="X81" i="8"/>
  <c r="O81"/>
  <c r="Y85" i="16"/>
  <c r="P85"/>
  <c r="K34" i="18"/>
  <c r="Y84" i="16"/>
  <c r="K32" i="18"/>
  <c r="Y83" i="16"/>
  <c r="O83" i="10"/>
  <c r="X80" i="8"/>
  <c r="X83"/>
  <c r="P80" i="16"/>
  <c r="X81" i="10"/>
  <c r="G26" i="18"/>
  <c r="G25"/>
  <c r="K25"/>
  <c r="O80" i="10"/>
  <c r="K26" i="18"/>
  <c r="O82" i="10"/>
  <c r="X79"/>
  <c r="X79" i="6"/>
  <c r="X81"/>
  <c r="K13" i="18"/>
  <c r="X80" i="6"/>
  <c r="X83"/>
  <c r="K14" i="18"/>
  <c r="X82" i="6"/>
  <c r="X79" i="8"/>
  <c r="K18" i="18"/>
  <c r="E8" i="19"/>
  <c r="P79" i="17"/>
  <c r="O84" i="11"/>
  <c r="O82"/>
  <c r="I27" i="18" l="1"/>
  <c r="F27"/>
  <c r="I24"/>
  <c r="F24"/>
  <c r="I22"/>
  <c r="F22"/>
  <c r="I21"/>
  <c r="F21"/>
  <c r="I19"/>
  <c r="F19"/>
  <c r="I18"/>
  <c r="F18"/>
  <c r="G8" i="19"/>
  <c r="F8"/>
  <c r="G11" i="18"/>
  <c r="F11"/>
  <c r="G10"/>
  <c r="F10"/>
  <c r="G7"/>
  <c r="F7"/>
  <c r="G6"/>
  <c r="F6"/>
  <c r="I15"/>
  <c r="F15"/>
  <c r="I13"/>
  <c r="F13"/>
  <c r="I12"/>
  <c r="F12"/>
  <c r="I16"/>
  <c r="F16"/>
  <c r="M81" i="3"/>
  <c r="P82" i="16"/>
  <c r="I34" i="18"/>
  <c r="O84" i="6"/>
  <c r="J9" i="19"/>
  <c r="J10"/>
  <c r="I32" i="18"/>
  <c r="I35"/>
  <c r="I6"/>
  <c r="I11"/>
  <c r="G21"/>
  <c r="I10"/>
  <c r="I7"/>
  <c r="I29"/>
  <c r="G29"/>
  <c r="I17"/>
  <c r="G17"/>
  <c r="I33"/>
  <c r="G33"/>
  <c r="I9"/>
  <c r="G9"/>
  <c r="J7" i="19"/>
  <c r="K11" i="18"/>
  <c r="M84" i="3"/>
  <c r="K10" i="18"/>
  <c r="M83" i="3"/>
  <c r="K7" i="18"/>
  <c r="M80" i="3"/>
  <c r="J6" i="19"/>
  <c r="V64" i="3"/>
  <c r="V76" s="1"/>
  <c r="K6" i="18"/>
  <c r="M79" i="3"/>
  <c r="K16" i="18"/>
  <c r="O83" i="7"/>
  <c r="K15" i="18"/>
  <c r="O81" i="7"/>
  <c r="O79"/>
  <c r="K12" i="18"/>
  <c r="O84" i="10"/>
  <c r="K21" i="18"/>
  <c r="C8" i="19"/>
  <c r="K35" i="18"/>
  <c r="P84" i="16"/>
  <c r="P83"/>
  <c r="K19" i="18"/>
  <c r="O80" i="8"/>
  <c r="G19" i="18"/>
  <c r="K22"/>
  <c r="O83" i="8"/>
  <c r="G22" i="18"/>
  <c r="G18"/>
  <c r="K24"/>
  <c r="O79" i="10"/>
  <c r="G27" i="18"/>
  <c r="G24"/>
  <c r="K27"/>
  <c r="O81" i="10"/>
  <c r="O83" i="6"/>
  <c r="O80"/>
  <c r="O81"/>
  <c r="O79"/>
  <c r="G15" i="18"/>
  <c r="G13"/>
  <c r="G12"/>
  <c r="G16"/>
  <c r="O82" i="6"/>
  <c r="G14" i="18"/>
  <c r="O79" i="8"/>
  <c r="C9" i="19" l="1"/>
  <c r="E9"/>
  <c r="F9" s="1"/>
  <c r="E10"/>
  <c r="F10" s="1"/>
  <c r="C7"/>
  <c r="E7"/>
  <c r="F7" s="1"/>
  <c r="V57" i="3"/>
  <c r="C6" i="19" s="1"/>
  <c r="E6"/>
  <c r="F6" s="1"/>
  <c r="P8"/>
  <c r="G9" l="1"/>
  <c r="P9"/>
  <c r="C10"/>
  <c r="G10"/>
  <c r="P10"/>
  <c r="P7"/>
  <c r="G7"/>
  <c r="G6"/>
  <c r="P6"/>
</calcChain>
</file>

<file path=xl/sharedStrings.xml><?xml version="1.0" encoding="utf-8"?>
<sst xmlns="http://schemas.openxmlformats.org/spreadsheetml/2006/main" count="1030" uniqueCount="125">
  <si>
    <t>6A</t>
  </si>
  <si>
    <t>6B</t>
  </si>
  <si>
    <t>7A</t>
  </si>
  <si>
    <t>7B</t>
  </si>
  <si>
    <t>8A</t>
  </si>
  <si>
    <t>8B</t>
  </si>
  <si>
    <t>9A</t>
  </si>
  <si>
    <t>9B</t>
  </si>
  <si>
    <t>10A</t>
  </si>
  <si>
    <t>10B</t>
  </si>
  <si>
    <t>S.N.</t>
  </si>
  <si>
    <t>NAME OF STUDENT</t>
  </si>
  <si>
    <t>HINDI</t>
  </si>
  <si>
    <t>ENG</t>
  </si>
  <si>
    <t>GUJ</t>
  </si>
  <si>
    <t>SCI</t>
  </si>
  <si>
    <t>SO.SC</t>
  </si>
  <si>
    <t>TOTAL</t>
  </si>
  <si>
    <t>%AGE</t>
  </si>
  <si>
    <t>RANK</t>
  </si>
  <si>
    <t>MAT</t>
  </si>
  <si>
    <t>CLASS -VI-A</t>
  </si>
  <si>
    <t>PASS%</t>
  </si>
  <si>
    <t>BELOW 33%</t>
  </si>
  <si>
    <t>33-59%</t>
  </si>
  <si>
    <t>60-74%</t>
  </si>
  <si>
    <t>75-89%</t>
  </si>
  <si>
    <t xml:space="preserve">TOTAL APPEARED </t>
  </si>
  <si>
    <t>Name of Teacher</t>
  </si>
  <si>
    <t>Designation</t>
  </si>
  <si>
    <t>GRADE</t>
  </si>
  <si>
    <t>TOTAL 
MARKS</t>
  </si>
  <si>
    <t>SUB 
AVERAGE</t>
  </si>
  <si>
    <t>TA</t>
  </si>
  <si>
    <t>SUB</t>
  </si>
  <si>
    <t>&lt;
33%</t>
  </si>
  <si>
    <t>90% &amp;
ABOVE</t>
  </si>
  <si>
    <t>Class Teacher</t>
  </si>
  <si>
    <t>Exam I/c</t>
  </si>
  <si>
    <t>VICE PRINCIPAL</t>
  </si>
  <si>
    <t>PRINCIPAL</t>
  </si>
  <si>
    <t>CLASS -VI-B</t>
  </si>
  <si>
    <t>S N</t>
  </si>
  <si>
    <t>CLASS</t>
  </si>
  <si>
    <t>SUBJECT</t>
  </si>
  <si>
    <t>Total 
Appeared</t>
  </si>
  <si>
    <t xml:space="preserve">No. of students in the range of </t>
  </si>
  <si>
    <t>Sub. 
Avg.</t>
  </si>
  <si>
    <t>Regular/
Contract</t>
  </si>
  <si>
    <t>Below 
33%</t>
  </si>
  <si>
    <t>ENGLISH</t>
  </si>
  <si>
    <t>MATHS</t>
  </si>
  <si>
    <t>REGIONAL LANG</t>
  </si>
  <si>
    <t>SCIENCE</t>
  </si>
  <si>
    <t>Actual Strength</t>
  </si>
  <si>
    <t>Passed</t>
  </si>
  <si>
    <t>Failed</t>
  </si>
  <si>
    <t>CLASS -VII-A</t>
  </si>
  <si>
    <t>CLASS -VII-B</t>
  </si>
  <si>
    <t>CLASS -VIII-B</t>
  </si>
  <si>
    <t>CLASS -VIII-A</t>
  </si>
  <si>
    <t>CLASS -IX-A</t>
  </si>
  <si>
    <t>CLASS -IX-B</t>
  </si>
  <si>
    <t>CLASS -X-A</t>
  </si>
  <si>
    <t>CLASS -X-B</t>
  </si>
  <si>
    <t>SST</t>
  </si>
  <si>
    <t>TGT HINDI</t>
  </si>
  <si>
    <t>TGT ENGLISH</t>
  </si>
  <si>
    <t>TGT GUJARATI</t>
  </si>
  <si>
    <t>TGT MATHS</t>
  </si>
  <si>
    <t>TGT SCIENCE</t>
  </si>
  <si>
    <t>PGT SCI.</t>
  </si>
  <si>
    <t>PGT SST</t>
  </si>
  <si>
    <t>PGT MATHS</t>
  </si>
  <si>
    <t>Regular</t>
  </si>
  <si>
    <t>TGT SO.SCIENCE</t>
  </si>
  <si>
    <t>Class</t>
  </si>
  <si>
    <t>Pass%</t>
  </si>
  <si>
    <t>Appeared</t>
  </si>
  <si>
    <t>Below 33%</t>
  </si>
  <si>
    <t>34% - 59%</t>
  </si>
  <si>
    <t>75%-89%</t>
  </si>
  <si>
    <t>Total of % obtained by all students</t>
  </si>
  <si>
    <t>School AVG</t>
  </si>
  <si>
    <t>60% - 74%</t>
  </si>
  <si>
    <t>90-95%</t>
  </si>
  <si>
    <t>95 above%</t>
  </si>
  <si>
    <t>95%  
above</t>
  </si>
  <si>
    <t>95%
Above</t>
  </si>
  <si>
    <t xml:space="preserve">TOTAL MARKS </t>
  </si>
  <si>
    <t>Principal</t>
  </si>
  <si>
    <t>VicePrincipal</t>
  </si>
  <si>
    <t>SUB AVERAGE(OUT OF 40)</t>
  </si>
  <si>
    <t>PGT Geo</t>
  </si>
  <si>
    <t>PGT GEOGRAPHY</t>
  </si>
  <si>
    <t>PASS</t>
  </si>
  <si>
    <t>FAIL</t>
  </si>
  <si>
    <t xml:space="preserve">TOTAL
MARKS </t>
  </si>
  <si>
    <t>PGT-ENGLISH</t>
  </si>
  <si>
    <t>Contract</t>
  </si>
  <si>
    <t>Exam i/c</t>
  </si>
  <si>
    <t>A1</t>
  </si>
  <si>
    <t>A2</t>
  </si>
  <si>
    <t>B1</t>
  </si>
  <si>
    <t>B2</t>
  </si>
  <si>
    <t>C1</t>
  </si>
  <si>
    <t>C2</t>
  </si>
  <si>
    <t>D1</t>
  </si>
  <si>
    <t>D2</t>
  </si>
  <si>
    <t>E</t>
  </si>
  <si>
    <t>PI</t>
  </si>
  <si>
    <t>H/
G</t>
  </si>
  <si>
    <t>H</t>
  </si>
  <si>
    <t>PGT CHEMISTRY  
PGT PHYSICS            
PGT BIOLOGY</t>
  </si>
  <si>
    <t>PI CALCULATION</t>
  </si>
  <si>
    <t>ABSENT</t>
  </si>
  <si>
    <t>Absent</t>
  </si>
  <si>
    <t>Reg.</t>
  </si>
  <si>
    <t>PWT-1 (APRIL-2025)</t>
  </si>
  <si>
    <t>CONSOLIDATED RESULT 2025-26</t>
  </si>
  <si>
    <t>Name of Teacher (SIGN)</t>
  </si>
  <si>
    <t>PMSHREE SCHOOL JAWAHAR NAVODAYA VIDYALAYA, SCHOOL ________________NAME</t>
  </si>
  <si>
    <t>TOTAL REGISTERED STUDENT STRENGTH</t>
  </si>
  <si>
    <t>Contact No: 9825962615</t>
  </si>
  <si>
    <t xml:space="preserve">Note: This software is free and Open Source
you can modify as per your requirement </t>
  </si>
</sst>
</file>

<file path=xl/styles.xml><?xml version="1.0" encoding="utf-8"?>
<styleSheet xmlns="http://schemas.openxmlformats.org/spreadsheetml/2006/main">
  <numFmts count="1">
    <numFmt numFmtId="164" formatCode="0.0"/>
  </numFmts>
  <fonts count="39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b/>
      <sz val="10"/>
      <color theme="1"/>
      <name val="Verdana"/>
      <family val="2"/>
    </font>
    <font>
      <b/>
      <sz val="8"/>
      <color theme="1"/>
      <name val="Verdana"/>
      <family val="2"/>
    </font>
    <font>
      <b/>
      <sz val="6.5"/>
      <color theme="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theme="1"/>
      <name val="Verdana"/>
      <family val="2"/>
    </font>
    <font>
      <b/>
      <sz val="8.5"/>
      <color theme="1"/>
      <name val="Verdana"/>
      <family val="2"/>
    </font>
    <font>
      <b/>
      <sz val="8.5"/>
      <name val="Verdana"/>
      <family val="2"/>
    </font>
    <font>
      <b/>
      <sz val="7.5"/>
      <color theme="1"/>
      <name val="Verdana"/>
      <family val="2"/>
    </font>
    <font>
      <b/>
      <sz val="8"/>
      <name val="Verdana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7"/>
      <color theme="1"/>
      <name val="Verdana"/>
      <family val="2"/>
    </font>
    <font>
      <sz val="9"/>
      <name val="Arial Narrow"/>
      <family val="2"/>
    </font>
    <font>
      <b/>
      <sz val="9"/>
      <color theme="1"/>
      <name val="Arial"/>
      <family val="2"/>
    </font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12"/>
      <color rgb="FF000000"/>
      <name val="Calibri"/>
      <family val="2"/>
      <scheme val="minor"/>
    </font>
    <font>
      <sz val="12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9"/>
      <name val="Verdana"/>
      <family val="2"/>
    </font>
    <font>
      <b/>
      <sz val="9"/>
      <name val="Arial Narrow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8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25"/>
      <color theme="1"/>
      <name val="Calibri"/>
      <family val="2"/>
    </font>
    <font>
      <sz val="11"/>
      <name val="Arial"/>
      <family val="2"/>
    </font>
    <font>
      <b/>
      <sz val="1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EAF1DD"/>
        <bgColor rgb="FFEAF1DD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6">
    <xf numFmtId="0" fontId="0" fillId="0" borderId="0"/>
    <xf numFmtId="0" fontId="2" fillId="0" borderId="0"/>
    <xf numFmtId="0" fontId="14" fillId="0" borderId="0"/>
    <xf numFmtId="0" fontId="15" fillId="0" borderId="0"/>
    <xf numFmtId="0" fontId="15" fillId="0" borderId="0"/>
    <xf numFmtId="0" fontId="2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2" fillId="0" borderId="0"/>
    <xf numFmtId="0" fontId="31" fillId="0" borderId="0"/>
    <xf numFmtId="0" fontId="30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30" fillId="0" borderId="0"/>
    <xf numFmtId="0" fontId="2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vertical="center"/>
    </xf>
    <xf numFmtId="1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vertical="center"/>
    </xf>
    <xf numFmtId="0" fontId="3" fillId="0" borderId="0" xfId="0" applyFont="1"/>
    <xf numFmtId="0" fontId="1" fillId="0" borderId="3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19" fillId="0" borderId="1" xfId="0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2" borderId="0" xfId="0" applyFill="1"/>
    <xf numFmtId="0" fontId="20" fillId="0" borderId="1" xfId="0" applyFont="1" applyBorder="1" applyAlignment="1">
      <alignment horizontal="center" vertical="center"/>
    </xf>
    <xf numFmtId="0" fontId="2" fillId="0" borderId="0" xfId="2" applyFont="1" applyAlignment="1">
      <alignment vertical="center"/>
    </xf>
    <xf numFmtId="0" fontId="23" fillId="0" borderId="0" xfId="0" applyFont="1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0" fontId="17" fillId="0" borderId="0" xfId="0" applyFont="1" applyAlignment="1">
      <alignment vertical="center" wrapText="1"/>
    </xf>
    <xf numFmtId="2" fontId="19" fillId="0" borderId="3" xfId="0" applyNumberFormat="1" applyFont="1" applyBorder="1" applyAlignment="1">
      <alignment horizontal="center" vertical="center" wrapText="1"/>
    </xf>
    <xf numFmtId="1" fontId="19" fillId="0" borderId="3" xfId="0" applyNumberFormat="1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0" fontId="20" fillId="0" borderId="1" xfId="2" applyFont="1" applyBorder="1" applyAlignment="1">
      <alignment vertical="center"/>
    </xf>
    <xf numFmtId="1" fontId="27" fillId="0" borderId="1" xfId="0" applyNumberFormat="1" applyFont="1" applyBorder="1" applyAlignment="1">
      <alignment vertical="center"/>
    </xf>
    <xf numFmtId="2" fontId="27" fillId="0" borderId="1" xfId="0" applyNumberFormat="1" applyFont="1" applyBorder="1" applyAlignment="1">
      <alignment horizontal="right" vertical="center"/>
    </xf>
    <xf numFmtId="1" fontId="27" fillId="0" borderId="1" xfId="0" applyNumberFormat="1" applyFont="1" applyBorder="1" applyAlignment="1">
      <alignment horizontal="center" vertical="center"/>
    </xf>
    <xf numFmtId="2" fontId="27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center" vertical="center"/>
    </xf>
    <xf numFmtId="1" fontId="27" fillId="0" borderId="1" xfId="0" quotePrefix="1" applyNumberFormat="1" applyFont="1" applyBorder="1" applyAlignment="1">
      <alignment horizontal="center" vertical="center"/>
    </xf>
    <xf numFmtId="0" fontId="29" fillId="0" borderId="1" xfId="0" applyFont="1" applyBorder="1" applyAlignment="1">
      <alignment vertical="center" wrapText="1"/>
    </xf>
    <xf numFmtId="1" fontId="13" fillId="0" borderId="1" xfId="3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1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22" fillId="0" borderId="1" xfId="0" applyFont="1" applyBorder="1" applyAlignment="1">
      <alignment vertical="center"/>
    </xf>
    <xf numFmtId="0" fontId="0" fillId="0" borderId="1" xfId="0" applyBorder="1"/>
    <xf numFmtId="0" fontId="7" fillId="0" borderId="0" xfId="0" applyFont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1" fontId="19" fillId="0" borderId="5" xfId="0" applyNumberFormat="1" applyFont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27" fillId="0" borderId="0" xfId="0" applyFont="1" applyAlignment="1">
      <alignment horizontal="center"/>
    </xf>
    <xf numFmtId="0" fontId="28" fillId="0" borderId="11" xfId="0" applyFont="1" applyBorder="1" applyAlignment="1">
      <alignment vertical="center" wrapText="1"/>
    </xf>
    <xf numFmtId="0" fontId="28" fillId="0" borderId="12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33" fillId="0" borderId="0" xfId="0" applyFont="1"/>
    <xf numFmtId="0" fontId="27" fillId="0" borderId="0" xfId="0" applyFont="1"/>
    <xf numFmtId="0" fontId="34" fillId="0" borderId="1" xfId="0" applyFont="1" applyBorder="1" applyAlignment="1">
      <alignment horizontal="center" vertical="center" wrapText="1"/>
    </xf>
    <xf numFmtId="0" fontId="20" fillId="0" borderId="0" xfId="2" applyFont="1" applyAlignment="1">
      <alignment vertical="center"/>
    </xf>
    <xf numFmtId="0" fontId="0" fillId="3" borderId="0" xfId="0" applyFill="1" applyAlignment="1">
      <alignment vertical="center"/>
    </xf>
    <xf numFmtId="0" fontId="27" fillId="0" borderId="0" xfId="0" applyFont="1" applyAlignment="1">
      <alignment horizontal="center" vertical="center"/>
    </xf>
    <xf numFmtId="1" fontId="27" fillId="0" borderId="0" xfId="0" applyNumberFormat="1" applyFont="1" applyAlignment="1">
      <alignment horizontal="center" vertical="center"/>
    </xf>
    <xf numFmtId="1" fontId="27" fillId="0" borderId="0" xfId="0" applyNumberFormat="1" applyFont="1" applyAlignment="1">
      <alignment vertical="center"/>
    </xf>
    <xf numFmtId="0" fontId="13" fillId="0" borderId="0" xfId="4" applyFont="1" applyAlignment="1">
      <alignment horizontal="center" vertical="center" wrapText="1"/>
    </xf>
    <xf numFmtId="2" fontId="27" fillId="0" borderId="0" xfId="0" applyNumberFormat="1" applyFont="1" applyAlignment="1">
      <alignment horizontal="right" vertical="center"/>
    </xf>
    <xf numFmtId="1" fontId="27" fillId="0" borderId="0" xfId="0" applyNumberFormat="1" applyFont="1" applyAlignment="1">
      <alignment horizontal="center"/>
    </xf>
    <xf numFmtId="2" fontId="27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0" borderId="6" xfId="0" applyBorder="1"/>
    <xf numFmtId="1" fontId="1" fillId="0" borderId="4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" fontId="24" fillId="0" borderId="1" xfId="0" applyNumberFormat="1" applyFont="1" applyBorder="1" applyAlignment="1">
      <alignment horizontal="center" vertical="center"/>
    </xf>
    <xf numFmtId="2" fontId="24" fillId="0" borderId="1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vertical="center"/>
    </xf>
    <xf numFmtId="2" fontId="7" fillId="0" borderId="0" xfId="0" applyNumberFormat="1" applyFont="1" applyAlignment="1">
      <alignment vertical="center"/>
    </xf>
    <xf numFmtId="2" fontId="7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32" fillId="0" borderId="3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2" fontId="12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0" fontId="7" fillId="0" borderId="7" xfId="1" applyFont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16" fillId="0" borderId="6" xfId="0" applyFont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28" fillId="0" borderId="0" xfId="0" applyFont="1" applyAlignment="1">
      <alignment vertical="center"/>
    </xf>
    <xf numFmtId="0" fontId="4" fillId="0" borderId="1" xfId="0" applyFont="1" applyBorder="1" applyAlignment="1">
      <alignment horizontal="left"/>
    </xf>
    <xf numFmtId="0" fontId="12" fillId="0" borderId="1" xfId="1" applyFont="1" applyBorder="1" applyAlignment="1">
      <alignment vertical="center" wrapText="1"/>
    </xf>
    <xf numFmtId="0" fontId="12" fillId="0" borderId="7" xfId="1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12" fillId="0" borderId="1" xfId="9" applyFont="1" applyBorder="1" applyAlignment="1">
      <alignment horizontal="left" vertical="center"/>
    </xf>
    <xf numFmtId="0" fontId="12" fillId="0" borderId="1" xfId="9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35" fillId="0" borderId="0" xfId="0" applyFont="1"/>
    <xf numFmtId="0" fontId="12" fillId="0" borderId="1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1" xfId="1" applyFont="1" applyBorder="1" applyAlignment="1">
      <alignment horizontal="left" vertical="center"/>
    </xf>
    <xf numFmtId="0" fontId="12" fillId="0" borderId="1" xfId="0" applyFont="1" applyBorder="1"/>
    <xf numFmtId="0" fontId="12" fillId="0" borderId="7" xfId="0" applyFont="1" applyBorder="1"/>
    <xf numFmtId="0" fontId="12" fillId="0" borderId="1" xfId="1" applyFont="1" applyBorder="1"/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10" fillId="0" borderId="3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textRotation="90"/>
    </xf>
    <xf numFmtId="0" fontId="7" fillId="0" borderId="4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2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2" fontId="12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0" fontId="7" fillId="0" borderId="1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textRotation="90" wrapText="1"/>
    </xf>
    <xf numFmtId="0" fontId="13" fillId="0" borderId="1" xfId="0" applyFont="1" applyBorder="1" applyAlignment="1">
      <alignment horizontal="center" vertical="center" textRotation="90"/>
    </xf>
    <xf numFmtId="0" fontId="18" fillId="0" borderId="1" xfId="0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13" fillId="0" borderId="4" xfId="4" applyFont="1" applyBorder="1" applyAlignment="1">
      <alignment horizontal="center" vertical="center" wrapText="1"/>
    </xf>
    <xf numFmtId="0" fontId="13" fillId="0" borderId="3" xfId="4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4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6" fillId="4" borderId="14" xfId="0" applyFont="1" applyFill="1" applyBorder="1" applyAlignment="1">
      <alignment horizontal="center"/>
    </xf>
    <xf numFmtId="0" fontId="37" fillId="0" borderId="15" xfId="0" applyFont="1" applyBorder="1"/>
    <xf numFmtId="0" fontId="37" fillId="0" borderId="16" xfId="0" applyFont="1" applyBorder="1"/>
    <xf numFmtId="0" fontId="38" fillId="5" borderId="17" xfId="0" applyFont="1" applyFill="1" applyBorder="1" applyAlignment="1">
      <alignment horizontal="center" vertical="center" wrapText="1"/>
    </xf>
    <xf numFmtId="0" fontId="37" fillId="0" borderId="18" xfId="0" applyFont="1" applyBorder="1"/>
    <xf numFmtId="0" fontId="37" fillId="0" borderId="19" xfId="0" applyFont="1" applyBorder="1"/>
    <xf numFmtId="0" fontId="37" fillId="0" borderId="20" xfId="0" applyFont="1" applyBorder="1"/>
    <xf numFmtId="0" fontId="0" fillId="0" borderId="0" xfId="0"/>
    <xf numFmtId="0" fontId="37" fillId="0" borderId="21" xfId="0" applyFont="1" applyBorder="1"/>
    <xf numFmtId="0" fontId="37" fillId="0" borderId="22" xfId="0" applyFont="1" applyBorder="1"/>
    <xf numFmtId="0" fontId="37" fillId="0" borderId="23" xfId="0" applyFont="1" applyBorder="1"/>
    <xf numFmtId="0" fontId="37" fillId="0" borderId="24" xfId="0" applyFont="1" applyBorder="1"/>
  </cellXfs>
  <cellStyles count="26">
    <cellStyle name="Normal" xfId="0" builtinId="0"/>
    <cellStyle name="Normal 10" xfId="23"/>
    <cellStyle name="Normal 2" xfId="1"/>
    <cellStyle name="Normal 2 2" xfId="5"/>
    <cellStyle name="Normal 2 2 2" xfId="10"/>
    <cellStyle name="Normal 2 2 3" xfId="15"/>
    <cellStyle name="Normal 2 2 4" xfId="17"/>
    <cellStyle name="Normal 2 2 5" xfId="8"/>
    <cellStyle name="Normal 2 2 5 2" xfId="19"/>
    <cellStyle name="Normal 2 2 6" xfId="22"/>
    <cellStyle name="Normal 2 2 7" xfId="25"/>
    <cellStyle name="Normal 2 3" xfId="12"/>
    <cellStyle name="Normal 2 4" xfId="14"/>
    <cellStyle name="Normal 2 5" xfId="16"/>
    <cellStyle name="Normal 2 6" xfId="6"/>
    <cellStyle name="Normal 2 6 2" xfId="18"/>
    <cellStyle name="Normal 2 7" xfId="21"/>
    <cellStyle name="Normal 2 8" xfId="24"/>
    <cellStyle name="Normal 3" xfId="2"/>
    <cellStyle name="Normal 3 2" xfId="7"/>
    <cellStyle name="Normal 4" xfId="3"/>
    <cellStyle name="Normal 4 2" xfId="9"/>
    <cellStyle name="Normal 5" xfId="4"/>
    <cellStyle name="Normal 5 2" xfId="11"/>
    <cellStyle name="Normal 6" xfId="13"/>
    <cellStyle name="Normal 9" xfId="20"/>
  </cellStyles>
  <dxfs count="17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</dxfs>
  <tableStyles count="12">
    <tableStyle name="FORMAT I-A-style" pivot="0" count="2">
      <tableStyleElement type="firstRowStripe" dxfId="176"/>
      <tableStyleElement type="secondRowStripe" dxfId="175"/>
    </tableStyle>
    <tableStyle name="FORMAT I-A-style 2" pivot="0" count="2">
      <tableStyleElement type="firstRowStripe" dxfId="174"/>
      <tableStyleElement type="secondRowStripe" dxfId="173"/>
    </tableStyle>
    <tableStyle name="FORMAT I-A-style 3" pivot="0" count="2">
      <tableStyleElement type="firstRowStripe" dxfId="172"/>
      <tableStyleElement type="secondRowStripe" dxfId="171"/>
    </tableStyle>
    <tableStyle name="FORMAT I-A-style 4" pivot="0" count="2">
      <tableStyleElement type="firstRowStripe" dxfId="170"/>
      <tableStyleElement type="secondRowStripe" dxfId="169"/>
    </tableStyle>
    <tableStyle name="FORMAT-II-style" pivot="0" count="2">
      <tableStyleElement type="firstRowStripe" dxfId="168"/>
      <tableStyleElement type="secondRowStripe" dxfId="167"/>
    </tableStyle>
    <tableStyle name="FORMAT-II-style 2" pivot="0" count="2">
      <tableStyleElement type="firstRowStripe" dxfId="166"/>
      <tableStyleElement type="secondRowStripe" dxfId="165"/>
    </tableStyle>
    <tableStyle name="FORMAT-II-style 3" pivot="0" count="2">
      <tableStyleElement type="firstRowStripe" dxfId="164"/>
      <tableStyleElement type="secondRowStripe" dxfId="163"/>
    </tableStyle>
    <tableStyle name="FORMAT-II-style 4" pivot="0" count="2">
      <tableStyleElement type="firstRowStripe" dxfId="162"/>
      <tableStyleElement type="secondRowStripe" dxfId="161"/>
    </tableStyle>
    <tableStyle name="FORMAT-II-style 5" pivot="0" count="2">
      <tableStyleElement type="firstRowStripe" dxfId="160"/>
      <tableStyleElement type="secondRowStripe" dxfId="159"/>
    </tableStyle>
    <tableStyle name="FORMAT-II-style 6" pivot="0" count="2">
      <tableStyleElement type="firstRowStripe" dxfId="158"/>
      <tableStyleElement type="secondRowStripe" dxfId="157"/>
    </tableStyle>
    <tableStyle name="FORMAT-II-style 7" pivot="0" count="2">
      <tableStyleElement type="firstRowStripe" dxfId="156"/>
      <tableStyleElement type="secondRowStripe" dxfId="155"/>
    </tableStyle>
    <tableStyle name="FORMAT-II-style 8" pivot="0" count="2">
      <tableStyleElement type="firstRowStripe" dxfId="154"/>
      <tableStyleElement type="secondRowStripe" dxfId="15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"/>
  <sheetViews>
    <sheetView tabSelected="1" zoomScale="70" zoomScaleNormal="70" workbookViewId="0">
      <selection activeCell="D1" sqref="D1:K6"/>
    </sheetView>
  </sheetViews>
  <sheetFormatPr defaultRowHeight="15"/>
  <cols>
    <col min="1" max="1" width="79.5703125" bestFit="1" customWidth="1"/>
    <col min="2" max="2" width="18.85546875" customWidth="1"/>
  </cols>
  <sheetData>
    <row r="1" spans="1:11" ht="33" thickBot="1">
      <c r="A1" t="s">
        <v>121</v>
      </c>
      <c r="D1" s="223" t="s">
        <v>123</v>
      </c>
      <c r="E1" s="224"/>
      <c r="F1" s="224"/>
      <c r="G1" s="224"/>
      <c r="H1" s="224"/>
      <c r="I1" s="224"/>
      <c r="J1" s="224"/>
      <c r="K1" s="225"/>
    </row>
    <row r="2" spans="1:11">
      <c r="A2" t="s">
        <v>119</v>
      </c>
      <c r="D2" s="226" t="s">
        <v>124</v>
      </c>
      <c r="E2" s="227"/>
      <c r="F2" s="227"/>
      <c r="G2" s="227"/>
      <c r="H2" s="227"/>
      <c r="I2" s="227"/>
      <c r="J2" s="227"/>
      <c r="K2" s="228"/>
    </row>
    <row r="3" spans="1:11">
      <c r="A3" t="s">
        <v>118</v>
      </c>
      <c r="D3" s="229"/>
      <c r="E3" s="230"/>
      <c r="F3" s="230"/>
      <c r="G3" s="230"/>
      <c r="H3" s="230"/>
      <c r="I3" s="230"/>
      <c r="J3" s="230"/>
      <c r="K3" s="231"/>
    </row>
    <row r="4" spans="1:11">
      <c r="D4" s="229"/>
      <c r="E4" s="230"/>
      <c r="F4" s="230"/>
      <c r="G4" s="230"/>
      <c r="H4" s="230"/>
      <c r="I4" s="230"/>
      <c r="J4" s="230"/>
      <c r="K4" s="231"/>
    </row>
    <row r="5" spans="1:11" ht="45">
      <c r="A5" s="162" t="s">
        <v>43</v>
      </c>
      <c r="B5" s="162" t="s">
        <v>122</v>
      </c>
      <c r="D5" s="229"/>
      <c r="E5" s="230"/>
      <c r="F5" s="230"/>
      <c r="G5" s="230"/>
      <c r="H5" s="230"/>
      <c r="I5" s="230"/>
      <c r="J5" s="230"/>
      <c r="K5" s="231"/>
    </row>
    <row r="6" spans="1:11" ht="15.75" thickBot="1">
      <c r="A6">
        <v>6</v>
      </c>
      <c r="B6">
        <v>0</v>
      </c>
      <c r="D6" s="232"/>
      <c r="E6" s="233"/>
      <c r="F6" s="233"/>
      <c r="G6" s="233"/>
      <c r="H6" s="233"/>
      <c r="I6" s="233"/>
      <c r="J6" s="233"/>
      <c r="K6" s="234"/>
    </row>
    <row r="7" spans="1:11">
      <c r="A7">
        <v>7</v>
      </c>
      <c r="B7">
        <v>80</v>
      </c>
    </row>
    <row r="8" spans="1:11">
      <c r="A8">
        <v>8</v>
      </c>
      <c r="B8">
        <v>78</v>
      </c>
    </row>
    <row r="9" spans="1:11">
      <c r="A9">
        <v>9</v>
      </c>
      <c r="B9">
        <v>79</v>
      </c>
    </row>
    <row r="10" spans="1:11">
      <c r="A10">
        <v>10</v>
      </c>
      <c r="B10">
        <v>79</v>
      </c>
    </row>
  </sheetData>
  <mergeCells count="2">
    <mergeCell ref="D1:K1"/>
    <mergeCell ref="D2:K6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X89"/>
  <sheetViews>
    <sheetView view="pageBreakPreview" topLeftCell="A32" zoomScaleSheetLayoutView="100" workbookViewId="0">
      <selection activeCell="U7" sqref="U7:X47"/>
    </sheetView>
  </sheetViews>
  <sheetFormatPr defaultColWidth="9.140625" defaultRowHeight="12.75"/>
  <cols>
    <col min="1" max="1" width="4.85546875" style="1" bestFit="1" customWidth="1"/>
    <col min="2" max="2" width="35.7109375" style="1" customWidth="1"/>
    <col min="3" max="3" width="7.7109375" style="2" bestFit="1" customWidth="1"/>
    <col min="4" max="4" width="5.28515625" style="2" customWidth="1"/>
    <col min="5" max="5" width="3.7109375" style="2" customWidth="1"/>
    <col min="6" max="6" width="7.7109375" style="2" bestFit="1" customWidth="1"/>
    <col min="7" max="8" width="3.7109375" style="2" customWidth="1"/>
    <col min="9" max="9" width="7.7109375" style="2" bestFit="1" customWidth="1"/>
    <col min="10" max="11" width="3.7109375" style="2" customWidth="1"/>
    <col min="12" max="12" width="7.7109375" style="2" bestFit="1" customWidth="1"/>
    <col min="13" max="14" width="3.7109375" style="2" customWidth="1"/>
    <col min="15" max="15" width="7.7109375" style="2" bestFit="1" customWidth="1"/>
    <col min="16" max="17" width="3.7109375" style="2" customWidth="1"/>
    <col min="18" max="18" width="7.7109375" style="2" bestFit="1" customWidth="1"/>
    <col min="19" max="20" width="3.7109375" style="2" customWidth="1"/>
    <col min="21" max="22" width="7.7109375" style="1" customWidth="1"/>
    <col min="23" max="23" width="4.42578125" style="1" customWidth="1"/>
    <col min="24" max="24" width="4.140625" style="1" customWidth="1"/>
    <col min="25" max="16384" width="9.140625" style="1"/>
  </cols>
  <sheetData>
    <row r="1" spans="1:24">
      <c r="A1" s="163" t="str">
        <f>TITLE!A1</f>
        <v>PMSHREE SCHOOL JAWAHAR NAVODAYA VIDYALAYA, SCHOOL ________________NAME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</row>
    <row r="2" spans="1:24">
      <c r="A2" s="163" t="str">
        <f>TITLE!A2</f>
        <v>CONSOLIDATED RESULT 2025-26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</row>
    <row r="3" spans="1:24">
      <c r="A3" s="163" t="str">
        <f>TITLE!A3</f>
        <v>PWT-1 (APRIL-2025)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</row>
    <row r="4" spans="1:24">
      <c r="A4" s="164" t="s">
        <v>62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</row>
    <row r="5" spans="1:24" ht="12.75" customHeight="1">
      <c r="A5" s="172" t="s">
        <v>10</v>
      </c>
      <c r="B5" s="172" t="s">
        <v>11</v>
      </c>
      <c r="C5" s="182" t="s">
        <v>50</v>
      </c>
      <c r="D5" s="183"/>
      <c r="E5" s="184"/>
      <c r="F5" s="182" t="s">
        <v>12</v>
      </c>
      <c r="G5" s="183"/>
      <c r="H5" s="184"/>
      <c r="I5" s="182" t="s">
        <v>14</v>
      </c>
      <c r="J5" s="183"/>
      <c r="K5" s="184"/>
      <c r="L5" s="182" t="s">
        <v>20</v>
      </c>
      <c r="M5" s="183"/>
      <c r="N5" s="184"/>
      <c r="O5" s="182" t="s">
        <v>15</v>
      </c>
      <c r="P5" s="183"/>
      <c r="Q5" s="184"/>
      <c r="R5" s="182" t="s">
        <v>16</v>
      </c>
      <c r="S5" s="183"/>
      <c r="T5" s="184"/>
      <c r="U5" s="30" t="s">
        <v>17</v>
      </c>
      <c r="V5" s="174" t="s">
        <v>18</v>
      </c>
      <c r="W5" s="169" t="s">
        <v>19</v>
      </c>
      <c r="X5" s="169" t="s">
        <v>30</v>
      </c>
    </row>
    <row r="6" spans="1:24" ht="31.5" customHeight="1">
      <c r="A6" s="172"/>
      <c r="B6" s="172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5"/>
      <c r="W6" s="169"/>
      <c r="X6" s="169"/>
    </row>
    <row r="7" spans="1:24" s="11" customFormat="1" ht="23.1" customHeight="1">
      <c r="A7" s="8">
        <v>951</v>
      </c>
      <c r="B7" s="118" t="str">
        <f>IF('STUDENT NAMES'!H2&lt;&gt;"",'STUDENT NAMES'!H2,"")</f>
        <v/>
      </c>
      <c r="C7" s="7"/>
      <c r="D7" s="9"/>
      <c r="E7" s="9"/>
      <c r="F7" s="7"/>
      <c r="G7" s="9"/>
      <c r="H7" s="9"/>
      <c r="I7" s="7"/>
      <c r="J7" s="9"/>
      <c r="K7" s="9"/>
      <c r="L7" s="7"/>
      <c r="M7" s="9"/>
      <c r="N7" s="9"/>
      <c r="O7" s="7"/>
      <c r="P7" s="9"/>
      <c r="Q7" s="9"/>
      <c r="R7" s="7"/>
      <c r="S7" s="9"/>
      <c r="T7" s="9"/>
      <c r="U7" s="9">
        <f t="shared" ref="U7" si="0">SUM(ROUND(C7,0)+ROUND(F7,0)+ROUND(I7,0)+ROUND(L7,0)+ROUND(O7,0)+ROUND(R7,0))</f>
        <v>0</v>
      </c>
      <c r="V7" s="10">
        <f t="shared" ref="V7" si="1">U7/240*100</f>
        <v>0</v>
      </c>
      <c r="W7" s="9">
        <f t="shared" ref="W7" si="2">RANK(V7,$V$7:$V$53,0)</f>
        <v>1</v>
      </c>
      <c r="X7" s="8" t="str">
        <f t="shared" ref="X7" si="3">IF(V7&gt;=91,"A1",IF(V7&gt;=81,"A2",IF(V7&gt;=71,"B1",IF(V7&gt;=61,"B2",IF(V7&gt;=51,"C1",IF(V7&gt;=41,"C2",IF(V7&gt;=33,"D",IF(V7&gt;=21,"E1","E2"))))))))</f>
        <v>E2</v>
      </c>
    </row>
    <row r="8" spans="1:24" s="11" customFormat="1" ht="23.1" customHeight="1">
      <c r="A8" s="8">
        <v>952</v>
      </c>
      <c r="B8" s="118" t="str">
        <f>IF('STUDENT NAMES'!H3&lt;&gt;"",'STUDENT NAMES'!H3,"")</f>
        <v/>
      </c>
      <c r="C8" s="7"/>
      <c r="D8" s="9" t="str">
        <f t="shared" ref="D8:D53" si="4">IF(C8&gt;0,RANK(C8,$C$7:$C$53,0),"")</f>
        <v/>
      </c>
      <c r="E8" s="9" t="str">
        <f t="shared" ref="E8:E53" si="5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53" si="6">IF(F8&gt;0,RANK(F8,$F$7:$F$53,0),"")</f>
        <v/>
      </c>
      <c r="H8" s="9" t="str">
        <f t="shared" ref="H8:H53" si="7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53" si="8">IF(I8&gt;0,RANK(I8,$I$7:$I$53,0),"")</f>
        <v/>
      </c>
      <c r="K8" s="9" t="str">
        <f t="shared" ref="K8:K53" si="9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53" si="10">IF(L8&gt;0,RANK(L8,$L$7:$L$53,0),"")</f>
        <v/>
      </c>
      <c r="N8" s="9" t="str">
        <f t="shared" ref="N8:N53" si="11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53" si="12">IF(O8&gt;0,RANK(O8,$O$7:$O$53,0),"")</f>
        <v/>
      </c>
      <c r="Q8" s="9" t="str">
        <f t="shared" ref="Q8:Q53" si="13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53" si="14">IF(R8&gt;0,RANK(R8,$R$7:$R$53,0),"")</f>
        <v/>
      </c>
      <c r="T8" s="9" t="str">
        <f t="shared" ref="T8:T53" si="15">IF(R8&gt;0,IF(R8&gt;=36.4,"A1",IF(R8&gt;=32.4,"A2",IF(R8&gt;=28.4,"B1",IF(R8&gt;=24.4,"B2",IF(R8&gt;=20.4,"C1",IF(R8&gt;=16.4,"C2",IF(R8&gt;=13.2,"D1",IF(R8&gt;=8.4,"D2","E")))))))),"")</f>
        <v/>
      </c>
      <c r="U8" s="9">
        <f t="shared" ref="U8:U47" si="16">SUM(ROUND(C8,0)+ROUND(F8,0)+ROUND(I8,0)+ROUND(L8,0)+ROUND(O8,0)+ROUND(R8,0))</f>
        <v>0</v>
      </c>
      <c r="V8" s="10">
        <f t="shared" ref="V8:V47" si="17">U8/240*100</f>
        <v>0</v>
      </c>
      <c r="W8" s="9">
        <f t="shared" ref="W8:W47" si="18">RANK(V8,$V$7:$V$53,0)</f>
        <v>1</v>
      </c>
      <c r="X8" s="8" t="str">
        <f t="shared" ref="X8:X47" si="19">IF(V8&gt;=91,"A1",IF(V8&gt;=81,"A2",IF(V8&gt;=71,"B1",IF(V8&gt;=61,"B2",IF(V8&gt;=51,"C1",IF(V8&gt;=41,"C2",IF(V8&gt;=33,"D",IF(V8&gt;=21,"E1","E2"))))))))</f>
        <v>E2</v>
      </c>
    </row>
    <row r="9" spans="1:24" s="11" customFormat="1" ht="23.1" customHeight="1">
      <c r="A9" s="8">
        <v>953</v>
      </c>
      <c r="B9" s="118" t="str">
        <f>IF('STUDENT NAMES'!H4&lt;&gt;"",'STUDENT NAMES'!H4,"")</f>
        <v/>
      </c>
      <c r="C9" s="7"/>
      <c r="D9" s="9" t="str">
        <f t="shared" si="4"/>
        <v/>
      </c>
      <c r="E9" s="9" t="str">
        <f t="shared" si="5"/>
        <v/>
      </c>
      <c r="F9" s="7"/>
      <c r="G9" s="9" t="str">
        <f t="shared" si="6"/>
        <v/>
      </c>
      <c r="H9" s="9" t="str">
        <f t="shared" si="7"/>
        <v/>
      </c>
      <c r="I9" s="7"/>
      <c r="J9" s="9" t="str">
        <f t="shared" si="8"/>
        <v/>
      </c>
      <c r="K9" s="9" t="str">
        <f t="shared" si="9"/>
        <v/>
      </c>
      <c r="L9" s="7"/>
      <c r="M9" s="9" t="str">
        <f t="shared" si="10"/>
        <v/>
      </c>
      <c r="N9" s="9" t="str">
        <f t="shared" si="11"/>
        <v/>
      </c>
      <c r="O9" s="7"/>
      <c r="P9" s="9" t="str">
        <f t="shared" si="12"/>
        <v/>
      </c>
      <c r="Q9" s="9" t="str">
        <f t="shared" si="13"/>
        <v/>
      </c>
      <c r="R9" s="7"/>
      <c r="S9" s="9" t="str">
        <f t="shared" si="14"/>
        <v/>
      </c>
      <c r="T9" s="9" t="str">
        <f t="shared" si="15"/>
        <v/>
      </c>
      <c r="U9" s="9">
        <f t="shared" si="16"/>
        <v>0</v>
      </c>
      <c r="V9" s="10">
        <f t="shared" si="17"/>
        <v>0</v>
      </c>
      <c r="W9" s="9">
        <f t="shared" si="18"/>
        <v>1</v>
      </c>
      <c r="X9" s="8" t="str">
        <f t="shared" si="19"/>
        <v>E2</v>
      </c>
    </row>
    <row r="10" spans="1:24" s="11" customFormat="1" ht="23.1" customHeight="1">
      <c r="A10" s="8">
        <v>954</v>
      </c>
      <c r="B10" s="118" t="str">
        <f>IF('STUDENT NAMES'!H5&lt;&gt;"",'STUDENT NAMES'!H5,"")</f>
        <v/>
      </c>
      <c r="C10" s="7"/>
      <c r="D10" s="9" t="str">
        <f t="shared" si="4"/>
        <v/>
      </c>
      <c r="E10" s="9" t="str">
        <f t="shared" si="5"/>
        <v/>
      </c>
      <c r="F10" s="7"/>
      <c r="G10" s="9" t="str">
        <f t="shared" si="6"/>
        <v/>
      </c>
      <c r="H10" s="9" t="str">
        <f t="shared" si="7"/>
        <v/>
      </c>
      <c r="I10" s="7"/>
      <c r="J10" s="9" t="str">
        <f t="shared" si="8"/>
        <v/>
      </c>
      <c r="K10" s="9" t="str">
        <f t="shared" si="9"/>
        <v/>
      </c>
      <c r="L10" s="7"/>
      <c r="M10" s="9" t="str">
        <f t="shared" si="10"/>
        <v/>
      </c>
      <c r="N10" s="9" t="str">
        <f t="shared" si="11"/>
        <v/>
      </c>
      <c r="O10" s="7"/>
      <c r="P10" s="9" t="str">
        <f t="shared" si="12"/>
        <v/>
      </c>
      <c r="Q10" s="9" t="str">
        <f t="shared" si="13"/>
        <v/>
      </c>
      <c r="R10" s="7"/>
      <c r="S10" s="9" t="str">
        <f t="shared" si="14"/>
        <v/>
      </c>
      <c r="T10" s="9" t="str">
        <f t="shared" si="15"/>
        <v/>
      </c>
      <c r="U10" s="9">
        <f t="shared" si="16"/>
        <v>0</v>
      </c>
      <c r="V10" s="10">
        <f t="shared" si="17"/>
        <v>0</v>
      </c>
      <c r="W10" s="9">
        <f t="shared" si="18"/>
        <v>1</v>
      </c>
      <c r="X10" s="8" t="str">
        <f t="shared" si="19"/>
        <v>E2</v>
      </c>
    </row>
    <row r="11" spans="1:24" s="11" customFormat="1" ht="23.1" customHeight="1">
      <c r="A11" s="8">
        <v>955</v>
      </c>
      <c r="B11" s="118" t="str">
        <f>IF('STUDENT NAMES'!H6&lt;&gt;"",'STUDENT NAMES'!H6,"")</f>
        <v/>
      </c>
      <c r="C11" s="6"/>
      <c r="D11" s="9" t="str">
        <f t="shared" si="4"/>
        <v/>
      </c>
      <c r="E11" s="9" t="str">
        <f t="shared" si="5"/>
        <v/>
      </c>
      <c r="F11" s="6"/>
      <c r="G11" s="9" t="str">
        <f t="shared" si="6"/>
        <v/>
      </c>
      <c r="H11" s="9" t="str">
        <f t="shared" si="7"/>
        <v/>
      </c>
      <c r="I11" s="6"/>
      <c r="J11" s="9" t="str">
        <f t="shared" si="8"/>
        <v/>
      </c>
      <c r="K11" s="9" t="str">
        <f t="shared" si="9"/>
        <v/>
      </c>
      <c r="L11" s="6"/>
      <c r="M11" s="9" t="str">
        <f t="shared" si="10"/>
        <v/>
      </c>
      <c r="N11" s="9" t="str">
        <f t="shared" si="11"/>
        <v/>
      </c>
      <c r="O11" s="6"/>
      <c r="P11" s="9" t="str">
        <f t="shared" si="12"/>
        <v/>
      </c>
      <c r="Q11" s="9" t="str">
        <f t="shared" si="13"/>
        <v/>
      </c>
      <c r="R11" s="6"/>
      <c r="S11" s="9" t="str">
        <f t="shared" si="14"/>
        <v/>
      </c>
      <c r="T11" s="9" t="str">
        <f t="shared" si="15"/>
        <v/>
      </c>
      <c r="U11" s="9">
        <f t="shared" si="16"/>
        <v>0</v>
      </c>
      <c r="V11" s="10">
        <f t="shared" si="17"/>
        <v>0</v>
      </c>
      <c r="W11" s="9">
        <f t="shared" si="18"/>
        <v>1</v>
      </c>
      <c r="X11" s="8" t="str">
        <f t="shared" si="19"/>
        <v>E2</v>
      </c>
    </row>
    <row r="12" spans="1:24" s="11" customFormat="1" ht="23.1" customHeight="1">
      <c r="A12" s="8">
        <v>956</v>
      </c>
      <c r="B12" s="118" t="str">
        <f>IF('STUDENT NAMES'!H7&lt;&gt;"",'STUDENT NAMES'!H7,"")</f>
        <v/>
      </c>
      <c r="C12" s="7"/>
      <c r="D12" s="9" t="str">
        <f t="shared" si="4"/>
        <v/>
      </c>
      <c r="E12" s="9" t="str">
        <f t="shared" si="5"/>
        <v/>
      </c>
      <c r="F12" s="7"/>
      <c r="G12" s="9" t="str">
        <f t="shared" si="6"/>
        <v/>
      </c>
      <c r="H12" s="9" t="str">
        <f t="shared" si="7"/>
        <v/>
      </c>
      <c r="I12" s="7"/>
      <c r="J12" s="9" t="str">
        <f t="shared" si="8"/>
        <v/>
      </c>
      <c r="K12" s="9" t="str">
        <f t="shared" si="9"/>
        <v/>
      </c>
      <c r="L12" s="7"/>
      <c r="M12" s="9" t="str">
        <f t="shared" si="10"/>
        <v/>
      </c>
      <c r="N12" s="9" t="str">
        <f t="shared" si="11"/>
        <v/>
      </c>
      <c r="O12" s="7"/>
      <c r="P12" s="9" t="str">
        <f t="shared" si="12"/>
        <v/>
      </c>
      <c r="Q12" s="9" t="str">
        <f t="shared" si="13"/>
        <v/>
      </c>
      <c r="R12" s="7"/>
      <c r="S12" s="9" t="str">
        <f t="shared" si="14"/>
        <v/>
      </c>
      <c r="T12" s="9" t="str">
        <f t="shared" si="15"/>
        <v/>
      </c>
      <c r="U12" s="9">
        <f t="shared" si="16"/>
        <v>0</v>
      </c>
      <c r="V12" s="10">
        <f t="shared" si="17"/>
        <v>0</v>
      </c>
      <c r="W12" s="9">
        <f t="shared" si="18"/>
        <v>1</v>
      </c>
      <c r="X12" s="8" t="str">
        <f t="shared" si="19"/>
        <v>E2</v>
      </c>
    </row>
    <row r="13" spans="1:24" s="11" customFormat="1" ht="23.1" customHeight="1">
      <c r="A13" s="8">
        <v>957</v>
      </c>
      <c r="B13" s="118" t="str">
        <f>IF('STUDENT NAMES'!H8&lt;&gt;"",'STUDENT NAMES'!H8,"")</f>
        <v/>
      </c>
      <c r="C13" s="7"/>
      <c r="D13" s="9" t="str">
        <f t="shared" si="4"/>
        <v/>
      </c>
      <c r="E13" s="9" t="str">
        <f t="shared" si="5"/>
        <v/>
      </c>
      <c r="F13" s="7"/>
      <c r="G13" s="9" t="str">
        <f t="shared" si="6"/>
        <v/>
      </c>
      <c r="H13" s="9" t="str">
        <f t="shared" si="7"/>
        <v/>
      </c>
      <c r="I13" s="7"/>
      <c r="J13" s="9" t="str">
        <f t="shared" si="8"/>
        <v/>
      </c>
      <c r="K13" s="9" t="str">
        <f t="shared" si="9"/>
        <v/>
      </c>
      <c r="L13" s="7"/>
      <c r="M13" s="9" t="str">
        <f t="shared" si="10"/>
        <v/>
      </c>
      <c r="N13" s="9" t="str">
        <f t="shared" si="11"/>
        <v/>
      </c>
      <c r="O13" s="7"/>
      <c r="P13" s="9" t="str">
        <f t="shared" si="12"/>
        <v/>
      </c>
      <c r="Q13" s="9" t="str">
        <f t="shared" si="13"/>
        <v/>
      </c>
      <c r="R13" s="7"/>
      <c r="S13" s="9" t="str">
        <f t="shared" si="14"/>
        <v/>
      </c>
      <c r="T13" s="9" t="str">
        <f t="shared" si="15"/>
        <v/>
      </c>
      <c r="U13" s="9">
        <f t="shared" si="16"/>
        <v>0</v>
      </c>
      <c r="V13" s="10">
        <f t="shared" si="17"/>
        <v>0</v>
      </c>
      <c r="W13" s="9">
        <f t="shared" si="18"/>
        <v>1</v>
      </c>
      <c r="X13" s="8" t="str">
        <f t="shared" si="19"/>
        <v>E2</v>
      </c>
    </row>
    <row r="14" spans="1:24" s="11" customFormat="1" ht="23.1" customHeight="1">
      <c r="A14" s="8">
        <v>958</v>
      </c>
      <c r="B14" s="118" t="str">
        <f>IF('STUDENT NAMES'!H9&lt;&gt;"",'STUDENT NAMES'!H9,"")</f>
        <v/>
      </c>
      <c r="C14" s="7"/>
      <c r="D14" s="9" t="str">
        <f t="shared" ref="D14:D19" si="20">IF(C14&gt;0,RANK(C14,$C$7:$C$53,0),"")</f>
        <v/>
      </c>
      <c r="E14" s="9" t="str">
        <f t="shared" ref="E14:E19" si="21">IF(C14&gt;0,IF(C14&gt;=36.4,"A1",IF(C14&gt;=32.4,"A2",IF(C14&gt;=28.4,"B1",IF(C14&gt;=24.4,"B2",IF(C14&gt;=20.4,"C1",IF(C14&gt;=16.4,"C2",IF(C14&gt;=13.2,"D1",IF(C14&gt;=8.4,"D2","E")))))))),"")</f>
        <v/>
      </c>
      <c r="F14" s="7"/>
      <c r="G14" s="9" t="str">
        <f t="shared" si="6"/>
        <v/>
      </c>
      <c r="H14" s="9" t="str">
        <f t="shared" si="7"/>
        <v/>
      </c>
      <c r="I14" s="7"/>
      <c r="J14" s="9" t="str">
        <f t="shared" si="8"/>
        <v/>
      </c>
      <c r="K14" s="9" t="str">
        <f t="shared" si="9"/>
        <v/>
      </c>
      <c r="L14" s="7"/>
      <c r="M14" s="9" t="str">
        <f t="shared" si="10"/>
        <v/>
      </c>
      <c r="N14" s="9" t="str">
        <f t="shared" si="11"/>
        <v/>
      </c>
      <c r="O14" s="7"/>
      <c r="P14" s="9" t="str">
        <f t="shared" si="12"/>
        <v/>
      </c>
      <c r="Q14" s="9" t="str">
        <f t="shared" si="13"/>
        <v/>
      </c>
      <c r="R14" s="7"/>
      <c r="S14" s="9" t="str">
        <f t="shared" si="14"/>
        <v/>
      </c>
      <c r="T14" s="9" t="str">
        <f t="shared" si="15"/>
        <v/>
      </c>
      <c r="U14" s="9">
        <f t="shared" si="16"/>
        <v>0</v>
      </c>
      <c r="V14" s="10">
        <f t="shared" si="17"/>
        <v>0</v>
      </c>
      <c r="W14" s="9">
        <f t="shared" si="18"/>
        <v>1</v>
      </c>
      <c r="X14" s="8" t="str">
        <f t="shared" si="19"/>
        <v>E2</v>
      </c>
    </row>
    <row r="15" spans="1:24" s="11" customFormat="1" ht="23.1" customHeight="1">
      <c r="A15" s="8">
        <v>959</v>
      </c>
      <c r="B15" s="118" t="str">
        <f>IF('STUDENT NAMES'!H10&lt;&gt;"",'STUDENT NAMES'!H10,"")</f>
        <v/>
      </c>
      <c r="C15" s="7"/>
      <c r="D15" s="9" t="str">
        <f t="shared" si="20"/>
        <v/>
      </c>
      <c r="E15" s="9" t="str">
        <f t="shared" si="21"/>
        <v/>
      </c>
      <c r="F15" s="7"/>
      <c r="G15" s="9" t="str">
        <f t="shared" si="6"/>
        <v/>
      </c>
      <c r="H15" s="9" t="str">
        <f t="shared" si="7"/>
        <v/>
      </c>
      <c r="I15" s="7"/>
      <c r="J15" s="9" t="str">
        <f t="shared" si="8"/>
        <v/>
      </c>
      <c r="K15" s="9" t="str">
        <f t="shared" si="9"/>
        <v/>
      </c>
      <c r="L15" s="7"/>
      <c r="M15" s="9" t="str">
        <f t="shared" si="10"/>
        <v/>
      </c>
      <c r="N15" s="9" t="str">
        <f t="shared" si="11"/>
        <v/>
      </c>
      <c r="O15" s="7"/>
      <c r="P15" s="9" t="str">
        <f t="shared" si="12"/>
        <v/>
      </c>
      <c r="Q15" s="9" t="str">
        <f t="shared" si="13"/>
        <v/>
      </c>
      <c r="R15" s="7"/>
      <c r="S15" s="9" t="str">
        <f t="shared" si="14"/>
        <v/>
      </c>
      <c r="T15" s="9" t="str">
        <f t="shared" si="15"/>
        <v/>
      </c>
      <c r="U15" s="9">
        <f t="shared" si="16"/>
        <v>0</v>
      </c>
      <c r="V15" s="10">
        <f t="shared" si="17"/>
        <v>0</v>
      </c>
      <c r="W15" s="9">
        <f t="shared" si="18"/>
        <v>1</v>
      </c>
      <c r="X15" s="8" t="str">
        <f t="shared" si="19"/>
        <v>E2</v>
      </c>
    </row>
    <row r="16" spans="1:24" s="11" customFormat="1" ht="23.1" customHeight="1">
      <c r="A16" s="8">
        <v>960</v>
      </c>
      <c r="B16" s="118" t="str">
        <f>IF('STUDENT NAMES'!H11&lt;&gt;"",'STUDENT NAMES'!H11,"")</f>
        <v/>
      </c>
      <c r="C16" s="7"/>
      <c r="D16" s="9" t="str">
        <f t="shared" si="20"/>
        <v/>
      </c>
      <c r="E16" s="9" t="str">
        <f t="shared" si="21"/>
        <v/>
      </c>
      <c r="F16" s="7"/>
      <c r="G16" s="9" t="str">
        <f t="shared" si="6"/>
        <v/>
      </c>
      <c r="H16" s="9" t="str">
        <f t="shared" si="7"/>
        <v/>
      </c>
      <c r="I16" s="7"/>
      <c r="J16" s="9" t="str">
        <f t="shared" si="8"/>
        <v/>
      </c>
      <c r="K16" s="9" t="str">
        <f t="shared" si="9"/>
        <v/>
      </c>
      <c r="L16" s="7"/>
      <c r="M16" s="9" t="str">
        <f t="shared" si="10"/>
        <v/>
      </c>
      <c r="N16" s="9" t="str">
        <f t="shared" si="11"/>
        <v/>
      </c>
      <c r="O16" s="7"/>
      <c r="P16" s="9" t="str">
        <f t="shared" si="12"/>
        <v/>
      </c>
      <c r="Q16" s="9" t="str">
        <f t="shared" si="13"/>
        <v/>
      </c>
      <c r="R16" s="7"/>
      <c r="S16" s="9" t="str">
        <f t="shared" si="14"/>
        <v/>
      </c>
      <c r="T16" s="9" t="str">
        <f t="shared" si="15"/>
        <v/>
      </c>
      <c r="U16" s="9">
        <f t="shared" si="16"/>
        <v>0</v>
      </c>
      <c r="V16" s="10">
        <f t="shared" si="17"/>
        <v>0</v>
      </c>
      <c r="W16" s="9">
        <f t="shared" si="18"/>
        <v>1</v>
      </c>
      <c r="X16" s="8" t="str">
        <f t="shared" si="19"/>
        <v>E2</v>
      </c>
    </row>
    <row r="17" spans="1:24" s="11" customFormat="1" ht="23.1" customHeight="1">
      <c r="A17" s="8">
        <v>961</v>
      </c>
      <c r="B17" s="118" t="str">
        <f>IF('STUDENT NAMES'!H12&lt;&gt;"",'STUDENT NAMES'!H12,"")</f>
        <v/>
      </c>
      <c r="C17" s="7"/>
      <c r="D17" s="9" t="str">
        <f t="shared" si="20"/>
        <v/>
      </c>
      <c r="E17" s="9" t="str">
        <f t="shared" si="21"/>
        <v/>
      </c>
      <c r="F17" s="7"/>
      <c r="G17" s="9" t="str">
        <f t="shared" si="6"/>
        <v/>
      </c>
      <c r="H17" s="9" t="str">
        <f t="shared" si="7"/>
        <v/>
      </c>
      <c r="I17" s="7"/>
      <c r="J17" s="9" t="str">
        <f t="shared" si="8"/>
        <v/>
      </c>
      <c r="K17" s="9" t="str">
        <f t="shared" si="9"/>
        <v/>
      </c>
      <c r="L17" s="7"/>
      <c r="M17" s="9" t="str">
        <f t="shared" si="10"/>
        <v/>
      </c>
      <c r="N17" s="9" t="str">
        <f t="shared" si="11"/>
        <v/>
      </c>
      <c r="O17" s="7"/>
      <c r="P17" s="9" t="str">
        <f t="shared" si="12"/>
        <v/>
      </c>
      <c r="Q17" s="9" t="str">
        <f t="shared" si="13"/>
        <v/>
      </c>
      <c r="R17" s="7"/>
      <c r="S17" s="9" t="str">
        <f t="shared" si="14"/>
        <v/>
      </c>
      <c r="T17" s="9" t="str">
        <f t="shared" si="15"/>
        <v/>
      </c>
      <c r="U17" s="9">
        <f t="shared" si="16"/>
        <v>0</v>
      </c>
      <c r="V17" s="10">
        <f t="shared" si="17"/>
        <v>0</v>
      </c>
      <c r="W17" s="9">
        <f t="shared" si="18"/>
        <v>1</v>
      </c>
      <c r="X17" s="8" t="str">
        <f t="shared" si="19"/>
        <v>E2</v>
      </c>
    </row>
    <row r="18" spans="1:24" s="11" customFormat="1" ht="23.1" customHeight="1">
      <c r="A18" s="8">
        <v>962</v>
      </c>
      <c r="B18" s="118" t="str">
        <f>IF('STUDENT NAMES'!H13&lt;&gt;"",'STUDENT NAMES'!H13,"")</f>
        <v/>
      </c>
      <c r="C18" s="7"/>
      <c r="D18" s="9" t="str">
        <f t="shared" si="20"/>
        <v/>
      </c>
      <c r="E18" s="9" t="str">
        <f t="shared" si="21"/>
        <v/>
      </c>
      <c r="F18" s="7"/>
      <c r="G18" s="9" t="str">
        <f t="shared" si="6"/>
        <v/>
      </c>
      <c r="H18" s="9" t="str">
        <f t="shared" si="7"/>
        <v/>
      </c>
      <c r="I18" s="7"/>
      <c r="J18" s="9" t="str">
        <f t="shared" si="8"/>
        <v/>
      </c>
      <c r="K18" s="9" t="str">
        <f t="shared" si="9"/>
        <v/>
      </c>
      <c r="L18" s="7"/>
      <c r="M18" s="9" t="str">
        <f t="shared" si="10"/>
        <v/>
      </c>
      <c r="N18" s="9" t="str">
        <f t="shared" si="11"/>
        <v/>
      </c>
      <c r="O18" s="7"/>
      <c r="P18" s="9" t="str">
        <f t="shared" si="12"/>
        <v/>
      </c>
      <c r="Q18" s="9" t="str">
        <f t="shared" si="13"/>
        <v/>
      </c>
      <c r="R18" s="7"/>
      <c r="S18" s="9" t="str">
        <f t="shared" si="14"/>
        <v/>
      </c>
      <c r="T18" s="9" t="str">
        <f t="shared" si="15"/>
        <v/>
      </c>
      <c r="U18" s="9">
        <f t="shared" si="16"/>
        <v>0</v>
      </c>
      <c r="V18" s="10">
        <f t="shared" si="17"/>
        <v>0</v>
      </c>
      <c r="W18" s="9">
        <f t="shared" si="18"/>
        <v>1</v>
      </c>
      <c r="X18" s="8" t="str">
        <f t="shared" si="19"/>
        <v>E2</v>
      </c>
    </row>
    <row r="19" spans="1:24" s="11" customFormat="1" ht="23.1" customHeight="1">
      <c r="A19" s="8">
        <v>963</v>
      </c>
      <c r="B19" s="118" t="str">
        <f>IF('STUDENT NAMES'!H14&lt;&gt;"",'STUDENT NAMES'!H14,"")</f>
        <v/>
      </c>
      <c r="C19" s="7"/>
      <c r="D19" s="9" t="str">
        <f t="shared" si="20"/>
        <v/>
      </c>
      <c r="E19" s="9" t="str">
        <f t="shared" si="21"/>
        <v/>
      </c>
      <c r="F19" s="7"/>
      <c r="G19" s="9" t="str">
        <f t="shared" si="6"/>
        <v/>
      </c>
      <c r="H19" s="9" t="str">
        <f t="shared" si="7"/>
        <v/>
      </c>
      <c r="I19" s="7"/>
      <c r="J19" s="9" t="str">
        <f t="shared" si="8"/>
        <v/>
      </c>
      <c r="K19" s="9" t="str">
        <f t="shared" si="9"/>
        <v/>
      </c>
      <c r="L19" s="7"/>
      <c r="M19" s="9" t="str">
        <f t="shared" si="10"/>
        <v/>
      </c>
      <c r="N19" s="9" t="str">
        <f t="shared" si="11"/>
        <v/>
      </c>
      <c r="O19" s="7"/>
      <c r="P19" s="9" t="str">
        <f t="shared" si="12"/>
        <v/>
      </c>
      <c r="Q19" s="9" t="str">
        <f t="shared" si="13"/>
        <v/>
      </c>
      <c r="R19" s="7"/>
      <c r="S19" s="9" t="str">
        <f t="shared" si="14"/>
        <v/>
      </c>
      <c r="T19" s="9" t="str">
        <f t="shared" si="15"/>
        <v/>
      </c>
      <c r="U19" s="9">
        <f t="shared" si="16"/>
        <v>0</v>
      </c>
      <c r="V19" s="10">
        <f t="shared" si="17"/>
        <v>0</v>
      </c>
      <c r="W19" s="9">
        <f t="shared" si="18"/>
        <v>1</v>
      </c>
      <c r="X19" s="8" t="str">
        <f t="shared" si="19"/>
        <v>E2</v>
      </c>
    </row>
    <row r="20" spans="1:24" s="11" customFormat="1" ht="23.1" customHeight="1">
      <c r="A20" s="8">
        <v>964</v>
      </c>
      <c r="B20" s="118" t="str">
        <f>IF('STUDENT NAMES'!H15&lt;&gt;"",'STUDENT NAMES'!H15,"")</f>
        <v/>
      </c>
      <c r="C20" s="7"/>
      <c r="D20" s="9" t="str">
        <f t="shared" si="4"/>
        <v/>
      </c>
      <c r="E20" s="9" t="str">
        <f t="shared" si="5"/>
        <v/>
      </c>
      <c r="F20" s="7"/>
      <c r="G20" s="9" t="str">
        <f t="shared" si="6"/>
        <v/>
      </c>
      <c r="H20" s="9" t="str">
        <f t="shared" si="7"/>
        <v/>
      </c>
      <c r="I20" s="7"/>
      <c r="J20" s="9" t="str">
        <f t="shared" si="8"/>
        <v/>
      </c>
      <c r="K20" s="9" t="str">
        <f t="shared" si="9"/>
        <v/>
      </c>
      <c r="L20" s="7"/>
      <c r="M20" s="9" t="str">
        <f t="shared" si="10"/>
        <v/>
      </c>
      <c r="N20" s="9" t="str">
        <f t="shared" si="11"/>
        <v/>
      </c>
      <c r="O20" s="7"/>
      <c r="P20" s="9" t="str">
        <f t="shared" si="12"/>
        <v/>
      </c>
      <c r="Q20" s="9" t="str">
        <f t="shared" si="13"/>
        <v/>
      </c>
      <c r="R20" s="7"/>
      <c r="S20" s="9" t="str">
        <f t="shared" si="14"/>
        <v/>
      </c>
      <c r="T20" s="9" t="str">
        <f t="shared" si="15"/>
        <v/>
      </c>
      <c r="U20" s="9">
        <f t="shared" si="16"/>
        <v>0</v>
      </c>
      <c r="V20" s="10">
        <f t="shared" si="17"/>
        <v>0</v>
      </c>
      <c r="W20" s="9">
        <f t="shared" si="18"/>
        <v>1</v>
      </c>
      <c r="X20" s="8" t="str">
        <f t="shared" si="19"/>
        <v>E2</v>
      </c>
    </row>
    <row r="21" spans="1:24" s="11" customFormat="1" ht="23.1" customHeight="1">
      <c r="A21" s="8">
        <v>965</v>
      </c>
      <c r="B21" s="118" t="str">
        <f>IF('STUDENT NAMES'!H16&lt;&gt;"",'STUDENT NAMES'!H16,"")</f>
        <v/>
      </c>
      <c r="C21" s="7"/>
      <c r="D21" s="9" t="str">
        <f t="shared" si="4"/>
        <v/>
      </c>
      <c r="E21" s="9" t="str">
        <f t="shared" si="5"/>
        <v/>
      </c>
      <c r="F21" s="7"/>
      <c r="G21" s="9" t="str">
        <f t="shared" si="6"/>
        <v/>
      </c>
      <c r="H21" s="9" t="str">
        <f t="shared" si="7"/>
        <v/>
      </c>
      <c r="I21" s="7"/>
      <c r="J21" s="9" t="str">
        <f t="shared" si="8"/>
        <v/>
      </c>
      <c r="K21" s="9" t="str">
        <f t="shared" si="9"/>
        <v/>
      </c>
      <c r="L21" s="7"/>
      <c r="M21" s="9" t="str">
        <f t="shared" si="10"/>
        <v/>
      </c>
      <c r="N21" s="9" t="str">
        <f t="shared" si="11"/>
        <v/>
      </c>
      <c r="O21" s="7"/>
      <c r="P21" s="9" t="str">
        <f t="shared" si="12"/>
        <v/>
      </c>
      <c r="Q21" s="9" t="str">
        <f t="shared" si="13"/>
        <v/>
      </c>
      <c r="R21" s="7"/>
      <c r="S21" s="9" t="str">
        <f t="shared" si="14"/>
        <v/>
      </c>
      <c r="T21" s="9" t="str">
        <f t="shared" si="15"/>
        <v/>
      </c>
      <c r="U21" s="9">
        <f t="shared" si="16"/>
        <v>0</v>
      </c>
      <c r="V21" s="10">
        <f t="shared" si="17"/>
        <v>0</v>
      </c>
      <c r="W21" s="9">
        <f t="shared" si="18"/>
        <v>1</v>
      </c>
      <c r="X21" s="8" t="str">
        <f t="shared" si="19"/>
        <v>E2</v>
      </c>
    </row>
    <row r="22" spans="1:24" s="11" customFormat="1" ht="23.1" customHeight="1">
      <c r="A22" s="8">
        <v>966</v>
      </c>
      <c r="B22" s="118" t="str">
        <f>IF('STUDENT NAMES'!H17&lt;&gt;"",'STUDENT NAMES'!H17,"")</f>
        <v/>
      </c>
      <c r="C22" s="7"/>
      <c r="D22" s="9" t="str">
        <f t="shared" si="4"/>
        <v/>
      </c>
      <c r="E22" s="9" t="str">
        <f t="shared" si="5"/>
        <v/>
      </c>
      <c r="F22" s="7"/>
      <c r="G22" s="9" t="str">
        <f t="shared" si="6"/>
        <v/>
      </c>
      <c r="H22" s="9" t="str">
        <f t="shared" si="7"/>
        <v/>
      </c>
      <c r="I22" s="7"/>
      <c r="J22" s="9" t="str">
        <f t="shared" si="8"/>
        <v/>
      </c>
      <c r="K22" s="9" t="str">
        <f t="shared" si="9"/>
        <v/>
      </c>
      <c r="L22" s="7"/>
      <c r="M22" s="9" t="str">
        <f t="shared" si="10"/>
        <v/>
      </c>
      <c r="N22" s="9" t="str">
        <f t="shared" si="11"/>
        <v/>
      </c>
      <c r="O22" s="7"/>
      <c r="P22" s="9" t="str">
        <f t="shared" si="12"/>
        <v/>
      </c>
      <c r="Q22" s="9" t="str">
        <f t="shared" si="13"/>
        <v/>
      </c>
      <c r="R22" s="7"/>
      <c r="S22" s="9" t="str">
        <f t="shared" si="14"/>
        <v/>
      </c>
      <c r="T22" s="9" t="str">
        <f t="shared" si="15"/>
        <v/>
      </c>
      <c r="U22" s="9">
        <f t="shared" si="16"/>
        <v>0</v>
      </c>
      <c r="V22" s="10">
        <f t="shared" si="17"/>
        <v>0</v>
      </c>
      <c r="W22" s="9">
        <f t="shared" si="18"/>
        <v>1</v>
      </c>
      <c r="X22" s="8" t="str">
        <f t="shared" si="19"/>
        <v>E2</v>
      </c>
    </row>
    <row r="23" spans="1:24" s="11" customFormat="1" ht="23.1" customHeight="1">
      <c r="A23" s="8">
        <v>967</v>
      </c>
      <c r="B23" s="118" t="str">
        <f>IF('STUDENT NAMES'!H18&lt;&gt;"",'STUDENT NAMES'!H18,"")</f>
        <v/>
      </c>
      <c r="C23" s="7"/>
      <c r="D23" s="9" t="str">
        <f t="shared" si="4"/>
        <v/>
      </c>
      <c r="E23" s="9" t="str">
        <f t="shared" si="5"/>
        <v/>
      </c>
      <c r="F23" s="7"/>
      <c r="G23" s="9" t="str">
        <f t="shared" si="6"/>
        <v/>
      </c>
      <c r="H23" s="9" t="str">
        <f t="shared" si="7"/>
        <v/>
      </c>
      <c r="I23" s="7"/>
      <c r="J23" s="9" t="str">
        <f t="shared" si="8"/>
        <v/>
      </c>
      <c r="K23" s="9" t="str">
        <f t="shared" si="9"/>
        <v/>
      </c>
      <c r="L23" s="7"/>
      <c r="M23" s="9" t="str">
        <f t="shared" si="10"/>
        <v/>
      </c>
      <c r="N23" s="9" t="str">
        <f t="shared" si="11"/>
        <v/>
      </c>
      <c r="O23" s="7"/>
      <c r="P23" s="9" t="str">
        <f t="shared" si="12"/>
        <v/>
      </c>
      <c r="Q23" s="9" t="str">
        <f t="shared" si="13"/>
        <v/>
      </c>
      <c r="R23" s="7"/>
      <c r="S23" s="9" t="str">
        <f t="shared" si="14"/>
        <v/>
      </c>
      <c r="T23" s="9" t="str">
        <f t="shared" si="15"/>
        <v/>
      </c>
      <c r="U23" s="9">
        <f t="shared" si="16"/>
        <v>0</v>
      </c>
      <c r="V23" s="10">
        <f t="shared" si="17"/>
        <v>0</v>
      </c>
      <c r="W23" s="9">
        <f t="shared" si="18"/>
        <v>1</v>
      </c>
      <c r="X23" s="8" t="str">
        <f t="shared" si="19"/>
        <v>E2</v>
      </c>
    </row>
    <row r="24" spans="1:24" s="11" customFormat="1" ht="23.1" customHeight="1">
      <c r="A24" s="8">
        <v>968</v>
      </c>
      <c r="B24" s="118" t="str">
        <f>IF('STUDENT NAMES'!H19&lt;&gt;"",'STUDENT NAMES'!H19,"")</f>
        <v/>
      </c>
      <c r="C24" s="7"/>
      <c r="D24" s="9" t="str">
        <f t="shared" si="4"/>
        <v/>
      </c>
      <c r="E24" s="9" t="str">
        <f t="shared" si="5"/>
        <v/>
      </c>
      <c r="F24" s="7"/>
      <c r="G24" s="9" t="str">
        <f t="shared" si="6"/>
        <v/>
      </c>
      <c r="H24" s="9" t="str">
        <f t="shared" si="7"/>
        <v/>
      </c>
      <c r="I24" s="7"/>
      <c r="J24" s="9" t="str">
        <f t="shared" si="8"/>
        <v/>
      </c>
      <c r="K24" s="9" t="str">
        <f t="shared" si="9"/>
        <v/>
      </c>
      <c r="L24" s="7"/>
      <c r="M24" s="9" t="str">
        <f t="shared" si="10"/>
        <v/>
      </c>
      <c r="N24" s="9" t="str">
        <f t="shared" si="11"/>
        <v/>
      </c>
      <c r="O24" s="7"/>
      <c r="P24" s="9" t="str">
        <f t="shared" si="12"/>
        <v/>
      </c>
      <c r="Q24" s="9" t="str">
        <f t="shared" si="13"/>
        <v/>
      </c>
      <c r="R24" s="7"/>
      <c r="S24" s="9" t="str">
        <f t="shared" si="14"/>
        <v/>
      </c>
      <c r="T24" s="9" t="str">
        <f t="shared" si="15"/>
        <v/>
      </c>
      <c r="U24" s="9">
        <f t="shared" si="16"/>
        <v>0</v>
      </c>
      <c r="V24" s="10">
        <f t="shared" si="17"/>
        <v>0</v>
      </c>
      <c r="W24" s="9">
        <f t="shared" si="18"/>
        <v>1</v>
      </c>
      <c r="X24" s="8" t="str">
        <f t="shared" si="19"/>
        <v>E2</v>
      </c>
    </row>
    <row r="25" spans="1:24" s="11" customFormat="1" ht="23.1" customHeight="1">
      <c r="A25" s="8">
        <v>969</v>
      </c>
      <c r="B25" s="118" t="str">
        <f>IF('STUDENT NAMES'!H20&lt;&gt;"",'STUDENT NAMES'!H20,"")</f>
        <v/>
      </c>
      <c r="C25" s="7"/>
      <c r="D25" s="9" t="str">
        <f t="shared" si="4"/>
        <v/>
      </c>
      <c r="E25" s="9" t="str">
        <f t="shared" si="5"/>
        <v/>
      </c>
      <c r="F25" s="7"/>
      <c r="G25" s="9" t="str">
        <f t="shared" si="6"/>
        <v/>
      </c>
      <c r="H25" s="9" t="str">
        <f t="shared" si="7"/>
        <v/>
      </c>
      <c r="I25" s="7"/>
      <c r="J25" s="9" t="str">
        <f t="shared" si="8"/>
        <v/>
      </c>
      <c r="K25" s="9" t="str">
        <f t="shared" si="9"/>
        <v/>
      </c>
      <c r="L25" s="7"/>
      <c r="M25" s="9" t="str">
        <f t="shared" si="10"/>
        <v/>
      </c>
      <c r="N25" s="9" t="str">
        <f t="shared" si="11"/>
        <v/>
      </c>
      <c r="O25" s="7"/>
      <c r="P25" s="9" t="str">
        <f t="shared" si="12"/>
        <v/>
      </c>
      <c r="Q25" s="9" t="str">
        <f t="shared" si="13"/>
        <v/>
      </c>
      <c r="R25" s="7"/>
      <c r="S25" s="9" t="str">
        <f t="shared" si="14"/>
        <v/>
      </c>
      <c r="T25" s="9" t="str">
        <f t="shared" si="15"/>
        <v/>
      </c>
      <c r="U25" s="9">
        <f t="shared" si="16"/>
        <v>0</v>
      </c>
      <c r="V25" s="10">
        <f t="shared" si="17"/>
        <v>0</v>
      </c>
      <c r="W25" s="9">
        <f t="shared" si="18"/>
        <v>1</v>
      </c>
      <c r="X25" s="8" t="str">
        <f t="shared" si="19"/>
        <v>E2</v>
      </c>
    </row>
    <row r="26" spans="1:24" s="11" customFormat="1" ht="23.1" customHeight="1">
      <c r="A26" s="8">
        <v>970</v>
      </c>
      <c r="B26" s="118" t="str">
        <f>IF('STUDENT NAMES'!H21&lt;&gt;"",'STUDENT NAMES'!H21,"")</f>
        <v/>
      </c>
      <c r="C26" s="7"/>
      <c r="D26" s="9" t="str">
        <f t="shared" si="4"/>
        <v/>
      </c>
      <c r="E26" s="9" t="str">
        <f t="shared" si="5"/>
        <v/>
      </c>
      <c r="F26" s="7"/>
      <c r="G26" s="9" t="str">
        <f t="shared" si="6"/>
        <v/>
      </c>
      <c r="H26" s="9" t="str">
        <f t="shared" si="7"/>
        <v/>
      </c>
      <c r="I26" s="7"/>
      <c r="J26" s="9" t="str">
        <f t="shared" si="8"/>
        <v/>
      </c>
      <c r="K26" s="9" t="str">
        <f t="shared" si="9"/>
        <v/>
      </c>
      <c r="L26" s="7"/>
      <c r="M26" s="9" t="str">
        <f t="shared" si="10"/>
        <v/>
      </c>
      <c r="N26" s="9" t="str">
        <f t="shared" si="11"/>
        <v/>
      </c>
      <c r="O26" s="7"/>
      <c r="P26" s="9" t="str">
        <f t="shared" si="12"/>
        <v/>
      </c>
      <c r="Q26" s="9" t="str">
        <f t="shared" si="13"/>
        <v/>
      </c>
      <c r="R26" s="7"/>
      <c r="S26" s="9" t="str">
        <f t="shared" si="14"/>
        <v/>
      </c>
      <c r="T26" s="9" t="str">
        <f t="shared" si="15"/>
        <v/>
      </c>
      <c r="U26" s="9">
        <f t="shared" si="16"/>
        <v>0</v>
      </c>
      <c r="V26" s="10">
        <f t="shared" si="17"/>
        <v>0</v>
      </c>
      <c r="W26" s="9">
        <f t="shared" si="18"/>
        <v>1</v>
      </c>
      <c r="X26" s="8" t="str">
        <f t="shared" si="19"/>
        <v>E2</v>
      </c>
    </row>
    <row r="27" spans="1:24" s="11" customFormat="1" ht="23.1" customHeight="1">
      <c r="A27" s="8">
        <v>971</v>
      </c>
      <c r="B27" s="118" t="str">
        <f>IF('STUDENT NAMES'!H22&lt;&gt;"",'STUDENT NAMES'!H22,"")</f>
        <v/>
      </c>
      <c r="C27" s="7"/>
      <c r="D27" s="9" t="str">
        <f t="shared" si="4"/>
        <v/>
      </c>
      <c r="E27" s="9" t="str">
        <f t="shared" si="5"/>
        <v/>
      </c>
      <c r="F27" s="7"/>
      <c r="G27" s="9" t="str">
        <f t="shared" si="6"/>
        <v/>
      </c>
      <c r="H27" s="9" t="str">
        <f t="shared" si="7"/>
        <v/>
      </c>
      <c r="I27" s="7"/>
      <c r="J27" s="9" t="str">
        <f t="shared" si="8"/>
        <v/>
      </c>
      <c r="K27" s="9" t="str">
        <f t="shared" si="9"/>
        <v/>
      </c>
      <c r="L27" s="7"/>
      <c r="M27" s="9" t="str">
        <f t="shared" si="10"/>
        <v/>
      </c>
      <c r="N27" s="9" t="str">
        <f t="shared" si="11"/>
        <v/>
      </c>
      <c r="O27" s="7"/>
      <c r="P27" s="9" t="str">
        <f t="shared" si="12"/>
        <v/>
      </c>
      <c r="Q27" s="9" t="str">
        <f t="shared" si="13"/>
        <v/>
      </c>
      <c r="R27" s="7"/>
      <c r="S27" s="9" t="str">
        <f t="shared" si="14"/>
        <v/>
      </c>
      <c r="T27" s="9" t="str">
        <f t="shared" si="15"/>
        <v/>
      </c>
      <c r="U27" s="9">
        <f t="shared" si="16"/>
        <v>0</v>
      </c>
      <c r="V27" s="10">
        <f t="shared" si="17"/>
        <v>0</v>
      </c>
      <c r="W27" s="9">
        <f t="shared" si="18"/>
        <v>1</v>
      </c>
      <c r="X27" s="8" t="str">
        <f t="shared" si="19"/>
        <v>E2</v>
      </c>
    </row>
    <row r="28" spans="1:24" s="11" customFormat="1" ht="23.1" customHeight="1">
      <c r="A28" s="8">
        <v>972</v>
      </c>
      <c r="B28" s="118" t="str">
        <f>IF('STUDENT NAMES'!H23&lt;&gt;"",'STUDENT NAMES'!H23,"")</f>
        <v/>
      </c>
      <c r="C28" s="7"/>
      <c r="D28" s="9" t="str">
        <f t="shared" si="4"/>
        <v/>
      </c>
      <c r="E28" s="9" t="str">
        <f t="shared" si="5"/>
        <v/>
      </c>
      <c r="F28" s="7"/>
      <c r="G28" s="9" t="str">
        <f t="shared" si="6"/>
        <v/>
      </c>
      <c r="H28" s="9" t="str">
        <f t="shared" si="7"/>
        <v/>
      </c>
      <c r="I28" s="7"/>
      <c r="J28" s="9" t="str">
        <f t="shared" si="8"/>
        <v/>
      </c>
      <c r="K28" s="9" t="str">
        <f t="shared" si="9"/>
        <v/>
      </c>
      <c r="L28" s="7"/>
      <c r="M28" s="9" t="str">
        <f t="shared" si="10"/>
        <v/>
      </c>
      <c r="N28" s="9" t="str">
        <f t="shared" si="11"/>
        <v/>
      </c>
      <c r="O28" s="7"/>
      <c r="P28" s="9" t="str">
        <f t="shared" si="12"/>
        <v/>
      </c>
      <c r="Q28" s="9" t="str">
        <f t="shared" si="13"/>
        <v/>
      </c>
      <c r="R28" s="7"/>
      <c r="S28" s="9" t="str">
        <f t="shared" si="14"/>
        <v/>
      </c>
      <c r="T28" s="9" t="str">
        <f t="shared" si="15"/>
        <v/>
      </c>
      <c r="U28" s="9">
        <f t="shared" si="16"/>
        <v>0</v>
      </c>
      <c r="V28" s="10">
        <f t="shared" si="17"/>
        <v>0</v>
      </c>
      <c r="W28" s="9">
        <f t="shared" si="18"/>
        <v>1</v>
      </c>
      <c r="X28" s="8" t="str">
        <f t="shared" si="19"/>
        <v>E2</v>
      </c>
    </row>
    <row r="29" spans="1:24" s="74" customFormat="1" ht="23.1" customHeight="1">
      <c r="A29" s="8">
        <v>973</v>
      </c>
      <c r="B29" s="118" t="str">
        <f>IF('STUDENT NAMES'!H24&lt;&gt;"",'STUDENT NAMES'!H24,"")</f>
        <v/>
      </c>
      <c r="C29" s="7"/>
      <c r="D29" s="9" t="str">
        <f t="shared" si="4"/>
        <v/>
      </c>
      <c r="E29" s="9" t="str">
        <f t="shared" si="5"/>
        <v/>
      </c>
      <c r="F29" s="7"/>
      <c r="G29" s="9" t="str">
        <f t="shared" si="6"/>
        <v/>
      </c>
      <c r="H29" s="9" t="str">
        <f t="shared" si="7"/>
        <v/>
      </c>
      <c r="I29" s="7"/>
      <c r="J29" s="9" t="str">
        <f t="shared" si="8"/>
        <v/>
      </c>
      <c r="K29" s="9" t="str">
        <f t="shared" si="9"/>
        <v/>
      </c>
      <c r="L29" s="7"/>
      <c r="M29" s="9" t="str">
        <f t="shared" si="10"/>
        <v/>
      </c>
      <c r="N29" s="9" t="str">
        <f t="shared" si="11"/>
        <v/>
      </c>
      <c r="O29" s="7"/>
      <c r="P29" s="9" t="str">
        <f t="shared" si="12"/>
        <v/>
      </c>
      <c r="Q29" s="9" t="str">
        <f t="shared" si="13"/>
        <v/>
      </c>
      <c r="R29" s="7"/>
      <c r="S29" s="9" t="str">
        <f t="shared" si="14"/>
        <v/>
      </c>
      <c r="T29" s="9" t="str">
        <f t="shared" si="15"/>
        <v/>
      </c>
      <c r="U29" s="9">
        <f t="shared" si="16"/>
        <v>0</v>
      </c>
      <c r="V29" s="10">
        <f t="shared" si="17"/>
        <v>0</v>
      </c>
      <c r="W29" s="9">
        <f t="shared" si="18"/>
        <v>1</v>
      </c>
      <c r="X29" s="8" t="str">
        <f t="shared" si="19"/>
        <v>E2</v>
      </c>
    </row>
    <row r="30" spans="1:24" s="11" customFormat="1" ht="23.1" customHeight="1">
      <c r="A30" s="8">
        <v>974</v>
      </c>
      <c r="B30" s="118" t="str">
        <f>IF('STUDENT NAMES'!H25&lt;&gt;"",'STUDENT NAMES'!H25,"")</f>
        <v/>
      </c>
      <c r="C30" s="7"/>
      <c r="D30" s="9" t="str">
        <f t="shared" si="4"/>
        <v/>
      </c>
      <c r="E30" s="9" t="str">
        <f t="shared" si="5"/>
        <v/>
      </c>
      <c r="F30" s="7"/>
      <c r="G30" s="9" t="str">
        <f t="shared" si="6"/>
        <v/>
      </c>
      <c r="H30" s="9" t="str">
        <f t="shared" si="7"/>
        <v/>
      </c>
      <c r="I30" s="7"/>
      <c r="J30" s="9" t="str">
        <f t="shared" si="8"/>
        <v/>
      </c>
      <c r="K30" s="9" t="str">
        <f t="shared" si="9"/>
        <v/>
      </c>
      <c r="L30" s="7"/>
      <c r="M30" s="9" t="str">
        <f t="shared" si="10"/>
        <v/>
      </c>
      <c r="N30" s="9" t="str">
        <f t="shared" si="11"/>
        <v/>
      </c>
      <c r="O30" s="7"/>
      <c r="P30" s="9" t="str">
        <f t="shared" si="12"/>
        <v/>
      </c>
      <c r="Q30" s="9" t="str">
        <f t="shared" si="13"/>
        <v/>
      </c>
      <c r="R30" s="7"/>
      <c r="S30" s="9" t="str">
        <f t="shared" si="14"/>
        <v/>
      </c>
      <c r="T30" s="9" t="str">
        <f t="shared" si="15"/>
        <v/>
      </c>
      <c r="U30" s="9">
        <f t="shared" si="16"/>
        <v>0</v>
      </c>
      <c r="V30" s="10">
        <f t="shared" si="17"/>
        <v>0</v>
      </c>
      <c r="W30" s="9">
        <f t="shared" si="18"/>
        <v>1</v>
      </c>
      <c r="X30" s="8" t="str">
        <f t="shared" si="19"/>
        <v>E2</v>
      </c>
    </row>
    <row r="31" spans="1:24" s="11" customFormat="1" ht="23.1" customHeight="1">
      <c r="A31" s="8">
        <v>975</v>
      </c>
      <c r="B31" s="118" t="str">
        <f>IF('STUDENT NAMES'!H26&lt;&gt;"",'STUDENT NAMES'!H26,"")</f>
        <v/>
      </c>
      <c r="C31" s="7"/>
      <c r="D31" s="9" t="str">
        <f t="shared" si="4"/>
        <v/>
      </c>
      <c r="E31" s="9" t="str">
        <f t="shared" si="5"/>
        <v/>
      </c>
      <c r="F31" s="7"/>
      <c r="G31" s="9" t="str">
        <f t="shared" si="6"/>
        <v/>
      </c>
      <c r="H31" s="9" t="str">
        <f t="shared" si="7"/>
        <v/>
      </c>
      <c r="I31" s="7"/>
      <c r="J31" s="9" t="str">
        <f t="shared" si="8"/>
        <v/>
      </c>
      <c r="K31" s="9" t="str">
        <f t="shared" si="9"/>
        <v/>
      </c>
      <c r="L31" s="7"/>
      <c r="M31" s="9" t="str">
        <f t="shared" si="10"/>
        <v/>
      </c>
      <c r="N31" s="9" t="str">
        <f t="shared" si="11"/>
        <v/>
      </c>
      <c r="O31" s="7"/>
      <c r="P31" s="9" t="str">
        <f t="shared" si="12"/>
        <v/>
      </c>
      <c r="Q31" s="9" t="str">
        <f t="shared" si="13"/>
        <v/>
      </c>
      <c r="R31" s="7"/>
      <c r="S31" s="9" t="str">
        <f t="shared" si="14"/>
        <v/>
      </c>
      <c r="T31" s="9" t="str">
        <f t="shared" si="15"/>
        <v/>
      </c>
      <c r="U31" s="9">
        <f t="shared" si="16"/>
        <v>0</v>
      </c>
      <c r="V31" s="10">
        <f t="shared" si="17"/>
        <v>0</v>
      </c>
      <c r="W31" s="9">
        <f t="shared" si="18"/>
        <v>1</v>
      </c>
      <c r="X31" s="8" t="str">
        <f t="shared" si="19"/>
        <v>E2</v>
      </c>
    </row>
    <row r="32" spans="1:24" s="11" customFormat="1" ht="23.1" customHeight="1">
      <c r="A32" s="8">
        <v>976</v>
      </c>
      <c r="B32" s="118" t="str">
        <f>IF('STUDENT NAMES'!H27&lt;&gt;"",'STUDENT NAMES'!H27,"")</f>
        <v/>
      </c>
      <c r="C32" s="7"/>
      <c r="D32" s="9" t="str">
        <f t="shared" si="4"/>
        <v/>
      </c>
      <c r="E32" s="9" t="str">
        <f t="shared" si="5"/>
        <v/>
      </c>
      <c r="F32" s="7"/>
      <c r="G32" s="9" t="str">
        <f t="shared" si="6"/>
        <v/>
      </c>
      <c r="H32" s="9" t="str">
        <f t="shared" si="7"/>
        <v/>
      </c>
      <c r="I32" s="7"/>
      <c r="J32" s="9" t="str">
        <f t="shared" si="8"/>
        <v/>
      </c>
      <c r="K32" s="9" t="str">
        <f t="shared" si="9"/>
        <v/>
      </c>
      <c r="L32" s="7"/>
      <c r="M32" s="9" t="str">
        <f t="shared" si="10"/>
        <v/>
      </c>
      <c r="N32" s="9" t="str">
        <f t="shared" si="11"/>
        <v/>
      </c>
      <c r="O32" s="7"/>
      <c r="P32" s="9" t="str">
        <f t="shared" si="12"/>
        <v/>
      </c>
      <c r="Q32" s="9" t="str">
        <f t="shared" si="13"/>
        <v/>
      </c>
      <c r="R32" s="7"/>
      <c r="S32" s="9" t="str">
        <f t="shared" si="14"/>
        <v/>
      </c>
      <c r="T32" s="9" t="str">
        <f t="shared" si="15"/>
        <v/>
      </c>
      <c r="U32" s="9">
        <f t="shared" si="16"/>
        <v>0</v>
      </c>
      <c r="V32" s="10">
        <f t="shared" si="17"/>
        <v>0</v>
      </c>
      <c r="W32" s="9">
        <f t="shared" si="18"/>
        <v>1</v>
      </c>
      <c r="X32" s="8" t="str">
        <f t="shared" si="19"/>
        <v>E2</v>
      </c>
    </row>
    <row r="33" spans="1:24" s="11" customFormat="1" ht="23.1" customHeight="1">
      <c r="A33" s="8">
        <v>977</v>
      </c>
      <c r="B33" s="118" t="str">
        <f>IF('STUDENT NAMES'!H28&lt;&gt;"",'STUDENT NAMES'!H28,"")</f>
        <v/>
      </c>
      <c r="C33" s="7"/>
      <c r="D33" s="9" t="str">
        <f t="shared" si="4"/>
        <v/>
      </c>
      <c r="E33" s="9" t="str">
        <f t="shared" si="5"/>
        <v/>
      </c>
      <c r="F33" s="7"/>
      <c r="G33" s="9" t="str">
        <f t="shared" si="6"/>
        <v/>
      </c>
      <c r="H33" s="9" t="str">
        <f t="shared" si="7"/>
        <v/>
      </c>
      <c r="I33" s="7"/>
      <c r="J33" s="9" t="str">
        <f t="shared" si="8"/>
        <v/>
      </c>
      <c r="K33" s="9" t="str">
        <f t="shared" si="9"/>
        <v/>
      </c>
      <c r="L33" s="7"/>
      <c r="M33" s="9" t="str">
        <f t="shared" si="10"/>
        <v/>
      </c>
      <c r="N33" s="9" t="str">
        <f t="shared" si="11"/>
        <v/>
      </c>
      <c r="O33" s="7"/>
      <c r="P33" s="9" t="str">
        <f t="shared" si="12"/>
        <v/>
      </c>
      <c r="Q33" s="9" t="str">
        <f t="shared" si="13"/>
        <v/>
      </c>
      <c r="R33" s="7"/>
      <c r="S33" s="9" t="str">
        <f t="shared" si="14"/>
        <v/>
      </c>
      <c r="T33" s="9" t="str">
        <f t="shared" si="15"/>
        <v/>
      </c>
      <c r="U33" s="9">
        <f t="shared" si="16"/>
        <v>0</v>
      </c>
      <c r="V33" s="10">
        <f t="shared" si="17"/>
        <v>0</v>
      </c>
      <c r="W33" s="9">
        <f t="shared" si="18"/>
        <v>1</v>
      </c>
      <c r="X33" s="8" t="str">
        <f t="shared" si="19"/>
        <v>E2</v>
      </c>
    </row>
    <row r="34" spans="1:24" s="11" customFormat="1" ht="23.1" customHeight="1">
      <c r="A34" s="8">
        <v>978</v>
      </c>
      <c r="B34" s="118" t="str">
        <f>IF('STUDENT NAMES'!H29&lt;&gt;"",'STUDENT NAMES'!H29,"")</f>
        <v/>
      </c>
      <c r="C34" s="7"/>
      <c r="D34" s="9" t="str">
        <f t="shared" si="4"/>
        <v/>
      </c>
      <c r="E34" s="9" t="str">
        <f t="shared" si="5"/>
        <v/>
      </c>
      <c r="F34" s="7"/>
      <c r="G34" s="9" t="str">
        <f t="shared" si="6"/>
        <v/>
      </c>
      <c r="H34" s="9" t="str">
        <f t="shared" si="7"/>
        <v/>
      </c>
      <c r="I34" s="7"/>
      <c r="J34" s="9" t="str">
        <f t="shared" si="8"/>
        <v/>
      </c>
      <c r="K34" s="9" t="str">
        <f t="shared" si="9"/>
        <v/>
      </c>
      <c r="L34" s="7"/>
      <c r="M34" s="9" t="str">
        <f t="shared" si="10"/>
        <v/>
      </c>
      <c r="N34" s="9" t="str">
        <f t="shared" si="11"/>
        <v/>
      </c>
      <c r="O34" s="7"/>
      <c r="P34" s="9" t="str">
        <f t="shared" si="12"/>
        <v/>
      </c>
      <c r="Q34" s="9" t="str">
        <f t="shared" si="13"/>
        <v/>
      </c>
      <c r="R34" s="7"/>
      <c r="S34" s="9" t="str">
        <f t="shared" si="14"/>
        <v/>
      </c>
      <c r="T34" s="9" t="str">
        <f t="shared" si="15"/>
        <v/>
      </c>
      <c r="U34" s="9">
        <f t="shared" si="16"/>
        <v>0</v>
      </c>
      <c r="V34" s="10">
        <f t="shared" si="17"/>
        <v>0</v>
      </c>
      <c r="W34" s="9">
        <f t="shared" si="18"/>
        <v>1</v>
      </c>
      <c r="X34" s="8" t="str">
        <f t="shared" si="19"/>
        <v>E2</v>
      </c>
    </row>
    <row r="35" spans="1:24" s="11" customFormat="1" ht="23.1" customHeight="1">
      <c r="A35" s="8">
        <v>979</v>
      </c>
      <c r="B35" s="118" t="str">
        <f>IF('STUDENT NAMES'!H30&lt;&gt;"",'STUDENT NAMES'!H30,"")</f>
        <v/>
      </c>
      <c r="C35" s="7"/>
      <c r="D35" s="9" t="str">
        <f t="shared" si="4"/>
        <v/>
      </c>
      <c r="E35" s="9" t="str">
        <f t="shared" si="5"/>
        <v/>
      </c>
      <c r="F35" s="7"/>
      <c r="G35" s="9" t="str">
        <f t="shared" si="6"/>
        <v/>
      </c>
      <c r="H35" s="9" t="str">
        <f t="shared" si="7"/>
        <v/>
      </c>
      <c r="I35" s="7"/>
      <c r="J35" s="9" t="str">
        <f t="shared" si="8"/>
        <v/>
      </c>
      <c r="K35" s="9" t="str">
        <f t="shared" si="9"/>
        <v/>
      </c>
      <c r="L35" s="7"/>
      <c r="M35" s="9" t="str">
        <f t="shared" si="10"/>
        <v/>
      </c>
      <c r="N35" s="9" t="str">
        <f t="shared" si="11"/>
        <v/>
      </c>
      <c r="O35" s="7"/>
      <c r="P35" s="9" t="str">
        <f t="shared" si="12"/>
        <v/>
      </c>
      <c r="Q35" s="9" t="str">
        <f t="shared" si="13"/>
        <v/>
      </c>
      <c r="R35" s="7"/>
      <c r="S35" s="9" t="str">
        <f t="shared" si="14"/>
        <v/>
      </c>
      <c r="T35" s="9" t="str">
        <f t="shared" si="15"/>
        <v/>
      </c>
      <c r="U35" s="9">
        <f t="shared" si="16"/>
        <v>0</v>
      </c>
      <c r="V35" s="10">
        <f t="shared" si="17"/>
        <v>0</v>
      </c>
      <c r="W35" s="9">
        <f t="shared" si="18"/>
        <v>1</v>
      </c>
      <c r="X35" s="8" t="str">
        <f t="shared" si="19"/>
        <v>E2</v>
      </c>
    </row>
    <row r="36" spans="1:24" s="74" customFormat="1" ht="23.1" customHeight="1">
      <c r="A36" s="8">
        <v>980</v>
      </c>
      <c r="B36" s="118" t="str">
        <f>IF('STUDENT NAMES'!H31&lt;&gt;"",'STUDENT NAMES'!H31,"")</f>
        <v/>
      </c>
      <c r="C36" s="7"/>
      <c r="D36" s="9" t="str">
        <f t="shared" si="4"/>
        <v/>
      </c>
      <c r="E36" s="9" t="str">
        <f t="shared" si="5"/>
        <v/>
      </c>
      <c r="F36" s="7"/>
      <c r="G36" s="9" t="str">
        <f t="shared" si="6"/>
        <v/>
      </c>
      <c r="H36" s="9" t="str">
        <f t="shared" si="7"/>
        <v/>
      </c>
      <c r="I36" s="7"/>
      <c r="J36" s="9" t="str">
        <f t="shared" si="8"/>
        <v/>
      </c>
      <c r="K36" s="9" t="str">
        <f t="shared" si="9"/>
        <v/>
      </c>
      <c r="L36" s="7"/>
      <c r="M36" s="9" t="str">
        <f t="shared" si="10"/>
        <v/>
      </c>
      <c r="N36" s="9" t="str">
        <f t="shared" si="11"/>
        <v/>
      </c>
      <c r="O36" s="7"/>
      <c r="P36" s="9" t="str">
        <f t="shared" si="12"/>
        <v/>
      </c>
      <c r="Q36" s="9" t="str">
        <f t="shared" si="13"/>
        <v/>
      </c>
      <c r="R36" s="7"/>
      <c r="S36" s="9" t="str">
        <f t="shared" si="14"/>
        <v/>
      </c>
      <c r="T36" s="9" t="str">
        <f t="shared" si="15"/>
        <v/>
      </c>
      <c r="U36" s="9">
        <f t="shared" si="16"/>
        <v>0</v>
      </c>
      <c r="V36" s="10">
        <f t="shared" si="17"/>
        <v>0</v>
      </c>
      <c r="W36" s="9">
        <f t="shared" si="18"/>
        <v>1</v>
      </c>
      <c r="X36" s="8" t="str">
        <f t="shared" si="19"/>
        <v>E2</v>
      </c>
    </row>
    <row r="37" spans="1:24" s="74" customFormat="1" ht="23.1" customHeight="1">
      <c r="A37" s="8">
        <v>981</v>
      </c>
      <c r="B37" s="118" t="str">
        <f>IF('STUDENT NAMES'!H32&lt;&gt;"",'STUDENT NAMES'!H32,"")</f>
        <v/>
      </c>
      <c r="C37" s="7"/>
      <c r="D37" s="9" t="str">
        <f t="shared" si="4"/>
        <v/>
      </c>
      <c r="E37" s="9" t="str">
        <f t="shared" si="5"/>
        <v/>
      </c>
      <c r="F37" s="7"/>
      <c r="G37" s="9" t="str">
        <f t="shared" si="6"/>
        <v/>
      </c>
      <c r="H37" s="9" t="str">
        <f t="shared" si="7"/>
        <v/>
      </c>
      <c r="I37" s="7"/>
      <c r="J37" s="9" t="str">
        <f t="shared" si="8"/>
        <v/>
      </c>
      <c r="K37" s="9" t="str">
        <f t="shared" si="9"/>
        <v/>
      </c>
      <c r="L37" s="7"/>
      <c r="M37" s="9" t="str">
        <f t="shared" si="10"/>
        <v/>
      </c>
      <c r="N37" s="9" t="str">
        <f t="shared" si="11"/>
        <v/>
      </c>
      <c r="O37" s="7"/>
      <c r="P37" s="9" t="str">
        <f t="shared" si="12"/>
        <v/>
      </c>
      <c r="Q37" s="9" t="str">
        <f t="shared" si="13"/>
        <v/>
      </c>
      <c r="R37" s="7"/>
      <c r="S37" s="9" t="str">
        <f t="shared" si="14"/>
        <v/>
      </c>
      <c r="T37" s="9" t="str">
        <f t="shared" si="15"/>
        <v/>
      </c>
      <c r="U37" s="9">
        <f t="shared" si="16"/>
        <v>0</v>
      </c>
      <c r="V37" s="10">
        <f t="shared" si="17"/>
        <v>0</v>
      </c>
      <c r="W37" s="9">
        <f t="shared" si="18"/>
        <v>1</v>
      </c>
      <c r="X37" s="8" t="str">
        <f t="shared" si="19"/>
        <v>E2</v>
      </c>
    </row>
    <row r="38" spans="1:24" s="11" customFormat="1" ht="23.1" customHeight="1">
      <c r="A38" s="8">
        <v>982</v>
      </c>
      <c r="B38" s="118" t="str">
        <f>IF('STUDENT NAMES'!H33&lt;&gt;"",'STUDENT NAMES'!H33,"")</f>
        <v/>
      </c>
      <c r="C38" s="7"/>
      <c r="D38" s="9"/>
      <c r="E38" s="9"/>
      <c r="F38" s="7"/>
      <c r="G38" s="9"/>
      <c r="H38" s="9"/>
      <c r="I38" s="7"/>
      <c r="J38" s="9"/>
      <c r="K38" s="9"/>
      <c r="L38" s="7"/>
      <c r="M38" s="9"/>
      <c r="N38" s="9"/>
      <c r="O38" s="7"/>
      <c r="P38" s="9"/>
      <c r="Q38" s="9"/>
      <c r="R38" s="7"/>
      <c r="S38" s="9"/>
      <c r="T38" s="9"/>
      <c r="U38" s="9">
        <f t="shared" si="16"/>
        <v>0</v>
      </c>
      <c r="V38" s="10">
        <f t="shared" si="17"/>
        <v>0</v>
      </c>
      <c r="W38" s="9">
        <f t="shared" si="18"/>
        <v>1</v>
      </c>
      <c r="X38" s="8" t="str">
        <f t="shared" si="19"/>
        <v>E2</v>
      </c>
    </row>
    <row r="39" spans="1:24" s="11" customFormat="1" ht="23.1" customHeight="1">
      <c r="A39" s="8">
        <v>983</v>
      </c>
      <c r="B39" s="118" t="str">
        <f>IF('STUDENT NAMES'!H34&lt;&gt;"",'STUDENT NAMES'!H34,"")</f>
        <v/>
      </c>
      <c r="C39" s="7"/>
      <c r="D39" s="9" t="str">
        <f t="shared" si="4"/>
        <v/>
      </c>
      <c r="E39" s="9" t="str">
        <f t="shared" si="5"/>
        <v/>
      </c>
      <c r="F39" s="7"/>
      <c r="G39" s="9" t="str">
        <f t="shared" si="6"/>
        <v/>
      </c>
      <c r="H39" s="9" t="str">
        <f t="shared" si="7"/>
        <v/>
      </c>
      <c r="I39" s="7"/>
      <c r="J39" s="9" t="str">
        <f t="shared" si="8"/>
        <v/>
      </c>
      <c r="K39" s="9" t="str">
        <f t="shared" si="9"/>
        <v/>
      </c>
      <c r="L39" s="7"/>
      <c r="M39" s="9" t="str">
        <f t="shared" si="10"/>
        <v/>
      </c>
      <c r="N39" s="9" t="str">
        <f t="shared" si="11"/>
        <v/>
      </c>
      <c r="O39" s="7"/>
      <c r="P39" s="9" t="str">
        <f t="shared" si="12"/>
        <v/>
      </c>
      <c r="Q39" s="9" t="str">
        <f t="shared" si="13"/>
        <v/>
      </c>
      <c r="R39" s="7"/>
      <c r="S39" s="9" t="str">
        <f t="shared" si="14"/>
        <v/>
      </c>
      <c r="T39" s="9" t="str">
        <f t="shared" si="15"/>
        <v/>
      </c>
      <c r="U39" s="9">
        <f t="shared" si="16"/>
        <v>0</v>
      </c>
      <c r="V39" s="10">
        <f t="shared" si="17"/>
        <v>0</v>
      </c>
      <c r="W39" s="9">
        <f t="shared" si="18"/>
        <v>1</v>
      </c>
      <c r="X39" s="8" t="str">
        <f t="shared" si="19"/>
        <v>E2</v>
      </c>
    </row>
    <row r="40" spans="1:24" s="11" customFormat="1" ht="23.1" customHeight="1">
      <c r="A40" s="8">
        <v>984</v>
      </c>
      <c r="B40" s="118" t="str">
        <f>IF('STUDENT NAMES'!H35&lt;&gt;"",'STUDENT NAMES'!H35,"")</f>
        <v/>
      </c>
      <c r="C40" s="7"/>
      <c r="D40" s="9" t="str">
        <f t="shared" si="4"/>
        <v/>
      </c>
      <c r="E40" s="9" t="str">
        <f t="shared" si="5"/>
        <v/>
      </c>
      <c r="F40" s="7"/>
      <c r="G40" s="9" t="str">
        <f t="shared" si="6"/>
        <v/>
      </c>
      <c r="H40" s="9" t="str">
        <f t="shared" si="7"/>
        <v/>
      </c>
      <c r="I40" s="7"/>
      <c r="J40" s="9" t="str">
        <f t="shared" si="8"/>
        <v/>
      </c>
      <c r="K40" s="9" t="str">
        <f t="shared" si="9"/>
        <v/>
      </c>
      <c r="L40" s="7"/>
      <c r="M40" s="9" t="str">
        <f t="shared" si="10"/>
        <v/>
      </c>
      <c r="N40" s="9" t="str">
        <f t="shared" si="11"/>
        <v/>
      </c>
      <c r="O40" s="7"/>
      <c r="P40" s="9" t="str">
        <f t="shared" si="12"/>
        <v/>
      </c>
      <c r="Q40" s="9" t="str">
        <f t="shared" si="13"/>
        <v/>
      </c>
      <c r="R40" s="7"/>
      <c r="S40" s="9" t="str">
        <f t="shared" si="14"/>
        <v/>
      </c>
      <c r="T40" s="9" t="str">
        <f t="shared" si="15"/>
        <v/>
      </c>
      <c r="U40" s="9">
        <f t="shared" si="16"/>
        <v>0</v>
      </c>
      <c r="V40" s="10">
        <f t="shared" si="17"/>
        <v>0</v>
      </c>
      <c r="W40" s="9">
        <f t="shared" si="18"/>
        <v>1</v>
      </c>
      <c r="X40" s="8" t="str">
        <f t="shared" si="19"/>
        <v>E2</v>
      </c>
    </row>
    <row r="41" spans="1:24" s="11" customFormat="1" ht="23.1" customHeight="1">
      <c r="A41" s="8">
        <v>985</v>
      </c>
      <c r="B41" s="118" t="str">
        <f>IF('STUDENT NAMES'!H36&lt;&gt;"",'STUDENT NAMES'!H36,"")</f>
        <v/>
      </c>
      <c r="C41" s="7"/>
      <c r="D41" s="9" t="str">
        <f t="shared" si="4"/>
        <v/>
      </c>
      <c r="E41" s="9" t="str">
        <f t="shared" si="5"/>
        <v/>
      </c>
      <c r="F41" s="7"/>
      <c r="G41" s="9" t="str">
        <f t="shared" si="6"/>
        <v/>
      </c>
      <c r="H41" s="9" t="str">
        <f t="shared" si="7"/>
        <v/>
      </c>
      <c r="I41" s="7"/>
      <c r="J41" s="9" t="str">
        <f t="shared" si="8"/>
        <v/>
      </c>
      <c r="K41" s="9" t="str">
        <f t="shared" si="9"/>
        <v/>
      </c>
      <c r="L41" s="7"/>
      <c r="M41" s="9" t="str">
        <f t="shared" si="10"/>
        <v/>
      </c>
      <c r="N41" s="9" t="str">
        <f t="shared" si="11"/>
        <v/>
      </c>
      <c r="O41" s="7"/>
      <c r="P41" s="9" t="str">
        <f t="shared" si="12"/>
        <v/>
      </c>
      <c r="Q41" s="9" t="str">
        <f t="shared" si="13"/>
        <v/>
      </c>
      <c r="R41" s="7"/>
      <c r="S41" s="9" t="str">
        <f t="shared" si="14"/>
        <v/>
      </c>
      <c r="T41" s="9" t="str">
        <f t="shared" si="15"/>
        <v/>
      </c>
      <c r="U41" s="9">
        <f t="shared" si="16"/>
        <v>0</v>
      </c>
      <c r="V41" s="10">
        <f t="shared" si="17"/>
        <v>0</v>
      </c>
      <c r="W41" s="9">
        <f t="shared" si="18"/>
        <v>1</v>
      </c>
      <c r="X41" s="8" t="str">
        <f t="shared" si="19"/>
        <v>E2</v>
      </c>
    </row>
    <row r="42" spans="1:24" s="11" customFormat="1" ht="23.1" customHeight="1">
      <c r="A42" s="8">
        <v>986</v>
      </c>
      <c r="B42" s="118" t="str">
        <f>IF('STUDENT NAMES'!H37&lt;&gt;"",'STUDENT NAMES'!H37,"")</f>
        <v/>
      </c>
      <c r="C42" s="7"/>
      <c r="D42" s="9" t="str">
        <f t="shared" si="4"/>
        <v/>
      </c>
      <c r="E42" s="9" t="str">
        <f t="shared" si="5"/>
        <v/>
      </c>
      <c r="F42" s="7"/>
      <c r="G42" s="9" t="str">
        <f t="shared" si="6"/>
        <v/>
      </c>
      <c r="H42" s="9" t="str">
        <f t="shared" si="7"/>
        <v/>
      </c>
      <c r="I42" s="7"/>
      <c r="J42" s="9" t="str">
        <f t="shared" si="8"/>
        <v/>
      </c>
      <c r="K42" s="9" t="str">
        <f t="shared" si="9"/>
        <v/>
      </c>
      <c r="L42" s="7"/>
      <c r="M42" s="9" t="str">
        <f t="shared" si="10"/>
        <v/>
      </c>
      <c r="N42" s="9" t="str">
        <f t="shared" si="11"/>
        <v/>
      </c>
      <c r="O42" s="7"/>
      <c r="P42" s="9" t="str">
        <f t="shared" si="12"/>
        <v/>
      </c>
      <c r="Q42" s="9" t="str">
        <f t="shared" si="13"/>
        <v/>
      </c>
      <c r="R42" s="7"/>
      <c r="S42" s="9" t="str">
        <f t="shared" si="14"/>
        <v/>
      </c>
      <c r="T42" s="9" t="str">
        <f t="shared" si="15"/>
        <v/>
      </c>
      <c r="U42" s="9">
        <f t="shared" si="16"/>
        <v>0</v>
      </c>
      <c r="V42" s="10">
        <f t="shared" si="17"/>
        <v>0</v>
      </c>
      <c r="W42" s="9">
        <f t="shared" si="18"/>
        <v>1</v>
      </c>
      <c r="X42" s="8" t="str">
        <f t="shared" si="19"/>
        <v>E2</v>
      </c>
    </row>
    <row r="43" spans="1:24" s="11" customFormat="1" ht="23.1" customHeight="1">
      <c r="A43" s="8">
        <v>987</v>
      </c>
      <c r="B43" s="118" t="str">
        <f>IF('STUDENT NAMES'!H38&lt;&gt;"",'STUDENT NAMES'!H38,"")</f>
        <v/>
      </c>
      <c r="C43" s="7"/>
      <c r="D43" s="9" t="str">
        <f t="shared" si="4"/>
        <v/>
      </c>
      <c r="E43" s="9" t="str">
        <f t="shared" si="5"/>
        <v/>
      </c>
      <c r="F43" s="7"/>
      <c r="G43" s="9" t="str">
        <f t="shared" si="6"/>
        <v/>
      </c>
      <c r="H43" s="9" t="str">
        <f t="shared" si="7"/>
        <v/>
      </c>
      <c r="I43" s="7"/>
      <c r="J43" s="9" t="str">
        <f t="shared" si="8"/>
        <v/>
      </c>
      <c r="K43" s="9" t="str">
        <f t="shared" si="9"/>
        <v/>
      </c>
      <c r="L43" s="7"/>
      <c r="M43" s="9" t="str">
        <f t="shared" si="10"/>
        <v/>
      </c>
      <c r="N43" s="9" t="str">
        <f t="shared" si="11"/>
        <v/>
      </c>
      <c r="O43" s="7"/>
      <c r="P43" s="9" t="str">
        <f t="shared" si="12"/>
        <v/>
      </c>
      <c r="Q43" s="9" t="str">
        <f t="shared" si="13"/>
        <v/>
      </c>
      <c r="R43" s="7"/>
      <c r="S43" s="9" t="str">
        <f t="shared" si="14"/>
        <v/>
      </c>
      <c r="T43" s="9" t="str">
        <f t="shared" si="15"/>
        <v/>
      </c>
      <c r="U43" s="9">
        <f t="shared" si="16"/>
        <v>0</v>
      </c>
      <c r="V43" s="10">
        <f t="shared" si="17"/>
        <v>0</v>
      </c>
      <c r="W43" s="9">
        <f t="shared" si="18"/>
        <v>1</v>
      </c>
      <c r="X43" s="8" t="str">
        <f t="shared" si="19"/>
        <v>E2</v>
      </c>
    </row>
    <row r="44" spans="1:24" s="11" customFormat="1" ht="23.1" customHeight="1">
      <c r="A44" s="8">
        <v>988</v>
      </c>
      <c r="B44" s="118" t="str">
        <f>IF('STUDENT NAMES'!H39&lt;&gt;"",'STUDENT NAMES'!H39,"")</f>
        <v/>
      </c>
      <c r="C44" s="7"/>
      <c r="D44" s="9" t="str">
        <f t="shared" si="4"/>
        <v/>
      </c>
      <c r="E44" s="9" t="str">
        <f t="shared" si="5"/>
        <v/>
      </c>
      <c r="F44" s="7"/>
      <c r="G44" s="9" t="str">
        <f t="shared" si="6"/>
        <v/>
      </c>
      <c r="H44" s="9" t="str">
        <f t="shared" si="7"/>
        <v/>
      </c>
      <c r="I44" s="7"/>
      <c r="J44" s="9" t="str">
        <f t="shared" si="8"/>
        <v/>
      </c>
      <c r="K44" s="9" t="str">
        <f t="shared" si="9"/>
        <v/>
      </c>
      <c r="L44" s="7"/>
      <c r="M44" s="9" t="str">
        <f t="shared" si="10"/>
        <v/>
      </c>
      <c r="N44" s="9" t="str">
        <f t="shared" si="11"/>
        <v/>
      </c>
      <c r="O44" s="7"/>
      <c r="P44" s="9" t="str">
        <f t="shared" si="12"/>
        <v/>
      </c>
      <c r="Q44" s="9" t="str">
        <f t="shared" si="13"/>
        <v/>
      </c>
      <c r="R44" s="7"/>
      <c r="S44" s="9" t="str">
        <f t="shared" si="14"/>
        <v/>
      </c>
      <c r="T44" s="9" t="str">
        <f t="shared" si="15"/>
        <v/>
      </c>
      <c r="U44" s="9">
        <f t="shared" si="16"/>
        <v>0</v>
      </c>
      <c r="V44" s="10">
        <f t="shared" si="17"/>
        <v>0</v>
      </c>
      <c r="W44" s="9">
        <f t="shared" si="18"/>
        <v>1</v>
      </c>
      <c r="X44" s="8" t="str">
        <f t="shared" si="19"/>
        <v>E2</v>
      </c>
    </row>
    <row r="45" spans="1:24" s="11" customFormat="1" ht="23.1" customHeight="1">
      <c r="A45" s="8">
        <v>989</v>
      </c>
      <c r="B45" s="118" t="str">
        <f>IF('STUDENT NAMES'!H40&lt;&gt;"",'STUDENT NAMES'!H40,"")</f>
        <v/>
      </c>
      <c r="C45" s="7"/>
      <c r="D45" s="9"/>
      <c r="E45" s="9"/>
      <c r="F45" s="7"/>
      <c r="G45" s="9"/>
      <c r="H45" s="9"/>
      <c r="I45" s="7"/>
      <c r="J45" s="9"/>
      <c r="K45" s="9"/>
      <c r="L45" s="7"/>
      <c r="M45" s="9"/>
      <c r="N45" s="9"/>
      <c r="O45" s="7"/>
      <c r="P45" s="9"/>
      <c r="Q45" s="9"/>
      <c r="R45" s="7"/>
      <c r="S45" s="9"/>
      <c r="T45" s="9"/>
      <c r="U45" s="9">
        <f t="shared" si="16"/>
        <v>0</v>
      </c>
      <c r="V45" s="10">
        <f t="shared" si="17"/>
        <v>0</v>
      </c>
      <c r="W45" s="9">
        <f t="shared" si="18"/>
        <v>1</v>
      </c>
      <c r="X45" s="8" t="str">
        <f t="shared" si="19"/>
        <v>E2</v>
      </c>
    </row>
    <row r="46" spans="1:24" s="11" customFormat="1" ht="23.1" customHeight="1">
      <c r="A46" s="8">
        <v>990</v>
      </c>
      <c r="B46" s="118" t="str">
        <f>IF('STUDENT NAMES'!H41&lt;&gt;"",'STUDENT NAMES'!H41,"")</f>
        <v/>
      </c>
      <c r="C46" s="7"/>
      <c r="D46" s="9"/>
      <c r="E46" s="9"/>
      <c r="F46" s="7"/>
      <c r="G46" s="9"/>
      <c r="H46" s="9"/>
      <c r="I46" s="7"/>
      <c r="J46" s="9"/>
      <c r="K46" s="9"/>
      <c r="L46" s="7"/>
      <c r="M46" s="9"/>
      <c r="N46" s="9"/>
      <c r="O46" s="7"/>
      <c r="P46" s="9"/>
      <c r="Q46" s="9"/>
      <c r="R46" s="7"/>
      <c r="S46" s="9"/>
      <c r="T46" s="9"/>
      <c r="U46" s="9">
        <f t="shared" si="16"/>
        <v>0</v>
      </c>
      <c r="V46" s="10">
        <f t="shared" si="17"/>
        <v>0</v>
      </c>
      <c r="W46" s="9">
        <f t="shared" si="18"/>
        <v>1</v>
      </c>
      <c r="X46" s="8" t="str">
        <f t="shared" si="19"/>
        <v>E2</v>
      </c>
    </row>
    <row r="47" spans="1:24" s="11" customFormat="1" ht="23.1" customHeight="1">
      <c r="A47" s="8">
        <v>991</v>
      </c>
      <c r="B47" s="118" t="str">
        <f>IF('STUDENT NAMES'!H42&lt;&gt;"",'STUDENT NAMES'!H42,"")</f>
        <v/>
      </c>
      <c r="C47" s="7"/>
      <c r="D47" s="9"/>
      <c r="E47" s="9"/>
      <c r="F47" s="7"/>
      <c r="G47" s="9"/>
      <c r="H47" s="9"/>
      <c r="I47" s="7"/>
      <c r="J47" s="9"/>
      <c r="K47" s="9"/>
      <c r="L47" s="7"/>
      <c r="M47" s="9"/>
      <c r="N47" s="9"/>
      <c r="O47" s="7"/>
      <c r="P47" s="9"/>
      <c r="Q47" s="9"/>
      <c r="R47" s="7"/>
      <c r="S47" s="9"/>
      <c r="T47" s="9"/>
      <c r="U47" s="9">
        <f t="shared" si="16"/>
        <v>0</v>
      </c>
      <c r="V47" s="10">
        <f t="shared" si="17"/>
        <v>0</v>
      </c>
      <c r="W47" s="9">
        <f t="shared" si="18"/>
        <v>1</v>
      </c>
      <c r="X47" s="8" t="str">
        <f t="shared" si="19"/>
        <v>E2</v>
      </c>
    </row>
    <row r="48" spans="1:24" s="11" customFormat="1" ht="16.5" hidden="1" customHeight="1">
      <c r="A48" s="8"/>
      <c r="B48" s="8"/>
      <c r="C48" s="7"/>
      <c r="D48" s="9"/>
      <c r="E48" s="9"/>
      <c r="F48" s="7"/>
      <c r="G48" s="9"/>
      <c r="H48" s="9"/>
      <c r="I48" s="7"/>
      <c r="J48" s="9"/>
      <c r="K48" s="9"/>
      <c r="L48" s="7"/>
      <c r="M48" s="9"/>
      <c r="N48" s="9"/>
      <c r="O48" s="7"/>
      <c r="P48" s="9"/>
      <c r="Q48" s="9"/>
      <c r="R48" s="7"/>
      <c r="S48" s="9"/>
      <c r="T48" s="9"/>
      <c r="U48" s="9"/>
      <c r="V48" s="10"/>
      <c r="W48" s="9"/>
      <c r="X48" s="8"/>
    </row>
    <row r="49" spans="1:24" s="11" customFormat="1" ht="16.5" hidden="1" customHeight="1">
      <c r="A49" s="8"/>
      <c r="B49" s="118"/>
      <c r="C49" s="7"/>
      <c r="D49" s="9" t="str">
        <f t="shared" si="4"/>
        <v/>
      </c>
      <c r="E49" s="9" t="str">
        <f t="shared" si="5"/>
        <v/>
      </c>
      <c r="F49" s="7"/>
      <c r="G49" s="9" t="str">
        <f t="shared" si="6"/>
        <v/>
      </c>
      <c r="H49" s="9" t="str">
        <f t="shared" si="7"/>
        <v/>
      </c>
      <c r="I49" s="7"/>
      <c r="J49" s="9" t="str">
        <f t="shared" si="8"/>
        <v/>
      </c>
      <c r="K49" s="9" t="str">
        <f t="shared" si="9"/>
        <v/>
      </c>
      <c r="L49" s="7"/>
      <c r="M49" s="9" t="str">
        <f t="shared" si="10"/>
        <v/>
      </c>
      <c r="N49" s="9" t="str">
        <f t="shared" si="11"/>
        <v/>
      </c>
      <c r="O49" s="7"/>
      <c r="P49" s="9" t="str">
        <f t="shared" si="12"/>
        <v/>
      </c>
      <c r="Q49" s="9" t="str">
        <f t="shared" si="13"/>
        <v/>
      </c>
      <c r="R49" s="7"/>
      <c r="S49" s="9" t="str">
        <f t="shared" si="14"/>
        <v/>
      </c>
      <c r="T49" s="9" t="str">
        <f t="shared" si="15"/>
        <v/>
      </c>
      <c r="U49" s="9"/>
      <c r="V49" s="10"/>
      <c r="W49" s="9"/>
      <c r="X49" s="8"/>
    </row>
    <row r="50" spans="1:24" s="11" customFormat="1" ht="16.5" hidden="1" customHeight="1">
      <c r="A50" s="8"/>
      <c r="B50" s="118"/>
      <c r="C50" s="7"/>
      <c r="D50" s="9" t="str">
        <f t="shared" si="4"/>
        <v/>
      </c>
      <c r="E50" s="9" t="str">
        <f t="shared" si="5"/>
        <v/>
      </c>
      <c r="F50" s="7"/>
      <c r="G50" s="9" t="str">
        <f t="shared" si="6"/>
        <v/>
      </c>
      <c r="H50" s="9" t="str">
        <f t="shared" si="7"/>
        <v/>
      </c>
      <c r="I50" s="7"/>
      <c r="J50" s="9" t="str">
        <f t="shared" si="8"/>
        <v/>
      </c>
      <c r="K50" s="9" t="str">
        <f t="shared" si="9"/>
        <v/>
      </c>
      <c r="L50" s="7"/>
      <c r="M50" s="9" t="str">
        <f t="shared" si="10"/>
        <v/>
      </c>
      <c r="N50" s="9" t="str">
        <f t="shared" si="11"/>
        <v/>
      </c>
      <c r="O50" s="7"/>
      <c r="P50" s="9" t="str">
        <f t="shared" si="12"/>
        <v/>
      </c>
      <c r="Q50" s="9" t="str">
        <f t="shared" si="13"/>
        <v/>
      </c>
      <c r="R50" s="7"/>
      <c r="S50" s="9" t="str">
        <f t="shared" si="14"/>
        <v/>
      </c>
      <c r="T50" s="9" t="str">
        <f t="shared" si="15"/>
        <v/>
      </c>
      <c r="U50" s="9"/>
      <c r="V50" s="10"/>
      <c r="W50" s="9"/>
      <c r="X50" s="8"/>
    </row>
    <row r="51" spans="1:24" s="11" customFormat="1" ht="16.5" hidden="1" customHeight="1">
      <c r="A51" s="8"/>
      <c r="B51" s="118"/>
      <c r="C51" s="7"/>
      <c r="D51" s="9" t="str">
        <f t="shared" si="4"/>
        <v/>
      </c>
      <c r="E51" s="9" t="str">
        <f t="shared" si="5"/>
        <v/>
      </c>
      <c r="F51" s="7"/>
      <c r="G51" s="9" t="str">
        <f t="shared" si="6"/>
        <v/>
      </c>
      <c r="H51" s="9" t="str">
        <f t="shared" si="7"/>
        <v/>
      </c>
      <c r="I51" s="7"/>
      <c r="J51" s="9" t="str">
        <f t="shared" si="8"/>
        <v/>
      </c>
      <c r="K51" s="9" t="str">
        <f t="shared" si="9"/>
        <v/>
      </c>
      <c r="L51" s="7"/>
      <c r="M51" s="9" t="str">
        <f t="shared" si="10"/>
        <v/>
      </c>
      <c r="N51" s="9" t="str">
        <f t="shared" si="11"/>
        <v/>
      </c>
      <c r="O51" s="7"/>
      <c r="P51" s="9" t="str">
        <f t="shared" si="12"/>
        <v/>
      </c>
      <c r="Q51" s="9" t="str">
        <f t="shared" si="13"/>
        <v/>
      </c>
      <c r="R51" s="7"/>
      <c r="S51" s="9" t="str">
        <f t="shared" si="14"/>
        <v/>
      </c>
      <c r="T51" s="9" t="str">
        <f t="shared" si="15"/>
        <v/>
      </c>
      <c r="U51" s="9"/>
      <c r="V51" s="10"/>
      <c r="W51" s="9"/>
      <c r="X51" s="8"/>
    </row>
    <row r="52" spans="1:24" s="11" customFormat="1" ht="16.5" hidden="1" customHeight="1">
      <c r="A52" s="8"/>
      <c r="B52" s="118"/>
      <c r="C52" s="7"/>
      <c r="D52" s="9" t="str">
        <f t="shared" si="4"/>
        <v/>
      </c>
      <c r="E52" s="9" t="str">
        <f t="shared" si="5"/>
        <v/>
      </c>
      <c r="F52" s="7"/>
      <c r="G52" s="9" t="str">
        <f t="shared" si="6"/>
        <v/>
      </c>
      <c r="H52" s="9" t="str">
        <f t="shared" si="7"/>
        <v/>
      </c>
      <c r="I52" s="7"/>
      <c r="J52" s="9" t="str">
        <f t="shared" si="8"/>
        <v/>
      </c>
      <c r="K52" s="9" t="str">
        <f t="shared" si="9"/>
        <v/>
      </c>
      <c r="L52" s="7"/>
      <c r="M52" s="9" t="str">
        <f t="shared" si="10"/>
        <v/>
      </c>
      <c r="N52" s="9" t="str">
        <f t="shared" si="11"/>
        <v/>
      </c>
      <c r="O52" s="7"/>
      <c r="P52" s="9" t="str">
        <f t="shared" si="12"/>
        <v/>
      </c>
      <c r="Q52" s="9" t="str">
        <f t="shared" si="13"/>
        <v/>
      </c>
      <c r="R52" s="7"/>
      <c r="S52" s="9" t="str">
        <f t="shared" si="14"/>
        <v/>
      </c>
      <c r="T52" s="9" t="str">
        <f t="shared" si="15"/>
        <v/>
      </c>
      <c r="U52" s="9"/>
      <c r="V52" s="10"/>
      <c r="W52" s="9"/>
      <c r="X52" s="8"/>
    </row>
    <row r="53" spans="1:24" s="11" customFormat="1" ht="16.5" hidden="1" customHeight="1">
      <c r="A53" s="8"/>
      <c r="B53" s="118"/>
      <c r="C53" s="7"/>
      <c r="D53" s="9" t="str">
        <f t="shared" si="4"/>
        <v/>
      </c>
      <c r="E53" s="106" t="str">
        <f t="shared" si="5"/>
        <v/>
      </c>
      <c r="F53" s="7"/>
      <c r="G53" s="9" t="str">
        <f t="shared" si="6"/>
        <v/>
      </c>
      <c r="H53" s="106" t="str">
        <f t="shared" si="7"/>
        <v/>
      </c>
      <c r="I53" s="7"/>
      <c r="J53" s="9" t="str">
        <f t="shared" si="8"/>
        <v/>
      </c>
      <c r="K53" s="106" t="str">
        <f t="shared" si="9"/>
        <v/>
      </c>
      <c r="L53" s="7"/>
      <c r="M53" s="9" t="str">
        <f t="shared" si="10"/>
        <v/>
      </c>
      <c r="N53" s="106" t="str">
        <f t="shared" si="11"/>
        <v/>
      </c>
      <c r="O53" s="7"/>
      <c r="P53" s="9" t="str">
        <f t="shared" si="12"/>
        <v/>
      </c>
      <c r="Q53" s="106" t="str">
        <f t="shared" si="13"/>
        <v/>
      </c>
      <c r="R53" s="7"/>
      <c r="S53" s="9" t="str">
        <f t="shared" si="14"/>
        <v/>
      </c>
      <c r="T53" s="106" t="str">
        <f t="shared" si="15"/>
        <v/>
      </c>
      <c r="U53" s="9"/>
      <c r="V53" s="10"/>
      <c r="W53" s="9"/>
      <c r="X53" s="8"/>
    </row>
    <row r="54" spans="1:24" s="11" customFormat="1" ht="16.5" customHeight="1">
      <c r="A54" s="19"/>
      <c r="B54" s="104"/>
      <c r="C54" s="172" t="s">
        <v>50</v>
      </c>
      <c r="D54" s="172"/>
      <c r="E54" s="172"/>
      <c r="F54" s="172" t="s">
        <v>12</v>
      </c>
      <c r="G54" s="172"/>
      <c r="H54" s="172"/>
      <c r="I54" s="172" t="s">
        <v>14</v>
      </c>
      <c r="J54" s="172"/>
      <c r="K54" s="172"/>
      <c r="L54" s="172" t="s">
        <v>20</v>
      </c>
      <c r="M54" s="172"/>
      <c r="N54" s="172"/>
      <c r="O54" s="172" t="s">
        <v>15</v>
      </c>
      <c r="P54" s="172"/>
      <c r="Q54" s="172"/>
      <c r="R54" s="172" t="s">
        <v>16</v>
      </c>
      <c r="S54" s="172"/>
      <c r="T54" s="172"/>
      <c r="U54" s="13"/>
      <c r="V54" s="107"/>
      <c r="W54" s="13"/>
    </row>
    <row r="55" spans="1:24" s="11" customFormat="1" ht="17.100000000000001" customHeight="1">
      <c r="A55" s="167" t="s">
        <v>89</v>
      </c>
      <c r="B55" s="168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  <c r="W55" s="13"/>
    </row>
    <row r="56" spans="1:24" s="11" customFormat="1" ht="17.100000000000001" customHeight="1">
      <c r="A56" s="165" t="s">
        <v>92</v>
      </c>
      <c r="B56" s="166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24" s="11" customFormat="1" ht="17.100000000000001" customHeight="1">
      <c r="A57" s="181" t="s">
        <v>22</v>
      </c>
      <c r="B57" s="180"/>
      <c r="C57" s="5" t="e">
        <f t="shared" ref="C57" si="22">(C64-C58)*100/C64</f>
        <v>#DIV/0!</v>
      </c>
      <c r="D57" s="108"/>
      <c r="E57" s="108"/>
      <c r="F57" s="5" t="e">
        <f t="shared" ref="F57" si="23">(F64-F58)*100/F64</f>
        <v>#DIV/0!</v>
      </c>
      <c r="G57" s="108"/>
      <c r="H57" s="108"/>
      <c r="I57" s="5" t="e">
        <f t="shared" ref="I57" si="24">(I64-I58)*100/I64</f>
        <v>#DIV/0!</v>
      </c>
      <c r="J57" s="108"/>
      <c r="K57" s="108"/>
      <c r="L57" s="5" t="e">
        <f t="shared" ref="L57" si="25">(L64-L58)*100/L64</f>
        <v>#DIV/0!</v>
      </c>
      <c r="M57" s="108"/>
      <c r="N57" s="108"/>
      <c r="O57" s="5" t="e">
        <f t="shared" ref="O57" si="26">(O64-O58)*100/O64</f>
        <v>#DIV/0!</v>
      </c>
      <c r="P57" s="108"/>
      <c r="Q57" s="108"/>
      <c r="R57" s="5" t="e">
        <f t="shared" ref="R57" si="27">(R64-R58)*100/R64</f>
        <v>#DIV/0!</v>
      </c>
      <c r="S57" s="108"/>
      <c r="T57" s="108"/>
      <c r="U57" s="108"/>
      <c r="V57" s="112">
        <f>(V64-V58)*100/V64</f>
        <v>0</v>
      </c>
    </row>
    <row r="58" spans="1:24" s="11" customFormat="1" ht="17.100000000000001" customHeight="1">
      <c r="A58" s="181" t="s">
        <v>23</v>
      </c>
      <c r="B58" s="180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41</v>
      </c>
    </row>
    <row r="59" spans="1:24" s="11" customFormat="1" ht="17.100000000000001" customHeight="1">
      <c r="A59" s="181" t="s">
        <v>24</v>
      </c>
      <c r="B59" s="180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</row>
    <row r="60" spans="1:24" s="11" customFormat="1" ht="17.100000000000001" customHeight="1">
      <c r="A60" s="181" t="s">
        <v>25</v>
      </c>
      <c r="B60" s="180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</row>
    <row r="61" spans="1:24" s="11" customFormat="1" ht="17.100000000000001" customHeight="1">
      <c r="A61" s="181" t="s">
        <v>26</v>
      </c>
      <c r="B61" s="180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</row>
    <row r="62" spans="1:24" s="11" customFormat="1" ht="17.100000000000001" customHeight="1">
      <c r="A62" s="181" t="s">
        <v>85</v>
      </c>
      <c r="B62" s="180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</row>
    <row r="63" spans="1:24" s="11" customFormat="1" ht="17.100000000000001" customHeight="1">
      <c r="A63" s="179" t="s">
        <v>86</v>
      </c>
      <c r="B63" s="180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</row>
    <row r="64" spans="1:24" s="11" customFormat="1" ht="17.100000000000001" customHeight="1">
      <c r="A64" s="181" t="s">
        <v>27</v>
      </c>
      <c r="B64" s="180"/>
      <c r="C64" s="114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41</v>
      </c>
    </row>
    <row r="65" spans="1:24" s="11" customFormat="1" ht="17.100000000000001" customHeight="1">
      <c r="A65" s="70"/>
      <c r="B65" s="70"/>
      <c r="C65" s="172" t="s">
        <v>50</v>
      </c>
      <c r="D65" s="172"/>
      <c r="E65" s="172"/>
      <c r="F65" s="172" t="s">
        <v>12</v>
      </c>
      <c r="G65" s="172"/>
      <c r="H65" s="172"/>
      <c r="I65" s="172" t="s">
        <v>14</v>
      </c>
      <c r="J65" s="172"/>
      <c r="K65" s="172"/>
      <c r="L65" s="172" t="s">
        <v>20</v>
      </c>
      <c r="M65" s="172"/>
      <c r="N65" s="172"/>
      <c r="O65" s="172" t="s">
        <v>15</v>
      </c>
      <c r="P65" s="172"/>
      <c r="Q65" s="172"/>
      <c r="R65" s="172" t="s">
        <v>16</v>
      </c>
      <c r="S65" s="172"/>
      <c r="T65" s="172"/>
      <c r="U65" s="100"/>
      <c r="V65" s="101"/>
    </row>
    <row r="66" spans="1:24" s="11" customFormat="1" ht="17.100000000000001" customHeight="1">
      <c r="A66" s="181" t="s">
        <v>101</v>
      </c>
      <c r="B66" s="180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</row>
    <row r="67" spans="1:24" s="11" customFormat="1" ht="17.100000000000001" customHeight="1">
      <c r="A67" s="181" t="s">
        <v>102</v>
      </c>
      <c r="B67" s="180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</row>
    <row r="68" spans="1:24" s="11" customFormat="1" ht="17.100000000000001" customHeight="1">
      <c r="A68" s="181" t="s">
        <v>103</v>
      </c>
      <c r="B68" s="180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</row>
    <row r="69" spans="1:24" s="11" customFormat="1" ht="17.100000000000001" customHeight="1">
      <c r="A69" s="181" t="s">
        <v>104</v>
      </c>
      <c r="B69" s="180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</row>
    <row r="70" spans="1:24" s="11" customFormat="1" ht="17.100000000000001" customHeight="1">
      <c r="A70" s="181" t="s">
        <v>105</v>
      </c>
      <c r="B70" s="180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</row>
    <row r="71" spans="1:24" s="11" customFormat="1" ht="17.100000000000001" customHeight="1">
      <c r="A71" s="181" t="s">
        <v>106</v>
      </c>
      <c r="B71" s="180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</row>
    <row r="72" spans="1:24" s="11" customFormat="1" ht="17.100000000000001" customHeight="1">
      <c r="A72" s="181" t="s">
        <v>107</v>
      </c>
      <c r="B72" s="180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</row>
    <row r="73" spans="1:24" s="11" customFormat="1" ht="17.100000000000001" customHeight="1">
      <c r="A73" s="181" t="s">
        <v>108</v>
      </c>
      <c r="B73" s="180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</row>
    <row r="74" spans="1:24" s="11" customFormat="1" ht="17.100000000000001" customHeight="1">
      <c r="A74" s="181" t="s">
        <v>109</v>
      </c>
      <c r="B74" s="180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41</v>
      </c>
    </row>
    <row r="75" spans="1:24" s="11" customFormat="1" ht="17.100000000000001" customHeight="1">
      <c r="A75" s="181" t="s">
        <v>17</v>
      </c>
      <c r="B75" s="180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41</v>
      </c>
    </row>
    <row r="76" spans="1:24" s="11" customFormat="1" ht="17.100000000000001" customHeight="1">
      <c r="A76" s="170" t="s">
        <v>110</v>
      </c>
      <c r="B76" s="171"/>
      <c r="C76" s="173" t="e">
        <f>(C75*100)/(C64*8)</f>
        <v>#DIV/0!</v>
      </c>
      <c r="D76" s="173"/>
      <c r="E76" s="116"/>
      <c r="F76" s="173" t="e">
        <f>(F75*100)/(F64*8)</f>
        <v>#DIV/0!</v>
      </c>
      <c r="G76" s="173"/>
      <c r="H76" s="116"/>
      <c r="I76" s="173" t="e">
        <f>(I75*100)/(I64*8)</f>
        <v>#DIV/0!</v>
      </c>
      <c r="J76" s="173"/>
      <c r="K76" s="116"/>
      <c r="L76" s="173" t="e">
        <f>(L75*100)/(L64*8)</f>
        <v>#DIV/0!</v>
      </c>
      <c r="M76" s="173"/>
      <c r="N76" s="116"/>
      <c r="O76" s="173" t="e">
        <f>(O75*100)/(O64*8)</f>
        <v>#DIV/0!</v>
      </c>
      <c r="P76" s="173"/>
      <c r="Q76" s="116"/>
      <c r="R76" s="173" t="e">
        <f>(R75*100)/(R64*8)</f>
        <v>#DIV/0!</v>
      </c>
      <c r="S76" s="173"/>
      <c r="T76" s="116"/>
      <c r="U76" s="103"/>
      <c r="V76" s="117">
        <f>(V75*100)/(V64*8)</f>
        <v>12.5</v>
      </c>
    </row>
    <row r="77" spans="1:24" ht="17.100000000000001" customHeight="1">
      <c r="A77" s="191" t="s">
        <v>120</v>
      </c>
      <c r="B77" s="192"/>
      <c r="C77" s="176" t="s">
        <v>29</v>
      </c>
      <c r="D77" s="176"/>
      <c r="E77" s="97"/>
      <c r="F77" s="176" t="s">
        <v>34</v>
      </c>
      <c r="G77" s="176" t="s">
        <v>31</v>
      </c>
      <c r="H77" s="176"/>
      <c r="I77" s="176"/>
      <c r="J77" s="186" t="s">
        <v>32</v>
      </c>
      <c r="K77" s="186"/>
      <c r="L77" s="186"/>
      <c r="M77" s="203"/>
      <c r="N77" s="98"/>
      <c r="O77" s="186" t="s">
        <v>22</v>
      </c>
      <c r="P77" s="178" t="s">
        <v>35</v>
      </c>
      <c r="Q77" s="96"/>
      <c r="R77" s="178" t="s">
        <v>24</v>
      </c>
      <c r="S77" s="178" t="s">
        <v>25</v>
      </c>
      <c r="T77" s="96"/>
      <c r="U77" s="178" t="s">
        <v>26</v>
      </c>
      <c r="V77" s="178" t="s">
        <v>36</v>
      </c>
      <c r="W77" s="178" t="s">
        <v>36</v>
      </c>
      <c r="X77" s="177" t="s">
        <v>33</v>
      </c>
    </row>
    <row r="78" spans="1:24" ht="17.100000000000001" customHeight="1">
      <c r="A78" s="193"/>
      <c r="B78" s="194"/>
      <c r="C78" s="176"/>
      <c r="D78" s="176"/>
      <c r="E78" s="97"/>
      <c r="F78" s="176"/>
      <c r="G78" s="176"/>
      <c r="H78" s="176"/>
      <c r="I78" s="176"/>
      <c r="J78" s="186"/>
      <c r="K78" s="186"/>
      <c r="L78" s="186"/>
      <c r="M78" s="204"/>
      <c r="N78" s="99"/>
      <c r="O78" s="186"/>
      <c r="P78" s="178"/>
      <c r="Q78" s="96"/>
      <c r="R78" s="178"/>
      <c r="S78" s="178"/>
      <c r="T78" s="96"/>
      <c r="U78" s="178"/>
      <c r="V78" s="178"/>
      <c r="W78" s="178"/>
      <c r="X78" s="177"/>
    </row>
    <row r="79" spans="1:24" ht="17.100000000000001" customHeight="1">
      <c r="A79" s="196"/>
      <c r="B79" s="196"/>
      <c r="C79" s="187" t="s">
        <v>67</v>
      </c>
      <c r="D79" s="187"/>
      <c r="E79" s="95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C60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17.100000000000001" customHeight="1">
      <c r="A80" s="196"/>
      <c r="B80" s="196"/>
      <c r="C80" s="187" t="s">
        <v>66</v>
      </c>
      <c r="D80" s="187"/>
      <c r="E80" s="95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7.100000000000001" customHeight="1">
      <c r="A81" s="196"/>
      <c r="B81" s="196"/>
      <c r="C81" s="187" t="s">
        <v>68</v>
      </c>
      <c r="D81" s="187"/>
      <c r="E81" s="95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7.100000000000001" customHeight="1">
      <c r="A82" s="196"/>
      <c r="B82" s="196"/>
      <c r="C82" s="187" t="s">
        <v>73</v>
      </c>
      <c r="D82" s="187"/>
      <c r="E82" s="95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7.100000000000001" customHeight="1">
      <c r="A83" s="196"/>
      <c r="B83" s="196"/>
      <c r="C83" s="187" t="s">
        <v>71</v>
      </c>
      <c r="D83" s="187"/>
      <c r="E83" s="95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7.100000000000001" customHeight="1">
      <c r="A84" s="196"/>
      <c r="B84" s="196"/>
      <c r="C84" s="187" t="s">
        <v>93</v>
      </c>
      <c r="D84" s="187"/>
      <c r="E84" s="95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8" spans="1:24" s="18" customFormat="1"/>
    <row r="89" spans="1:24">
      <c r="B89" s="20" t="s">
        <v>37</v>
      </c>
      <c r="C89" s="163" t="s">
        <v>38</v>
      </c>
      <c r="D89" s="163"/>
      <c r="E89" s="163"/>
      <c r="F89" s="163"/>
      <c r="G89" s="20"/>
      <c r="H89" s="20"/>
      <c r="I89" s="20"/>
      <c r="J89" s="20"/>
      <c r="K89" s="20"/>
      <c r="L89" s="20"/>
      <c r="M89" s="20" t="s">
        <v>39</v>
      </c>
      <c r="N89" s="20"/>
      <c r="O89" s="20"/>
      <c r="P89" s="20"/>
      <c r="Q89" s="20"/>
      <c r="R89" s="20"/>
      <c r="S89" s="20"/>
      <c r="T89" s="20"/>
      <c r="U89" s="18"/>
      <c r="V89" s="18" t="s">
        <v>40</v>
      </c>
      <c r="W89" s="18"/>
      <c r="X89" s="18"/>
    </row>
  </sheetData>
  <autoFilter ref="A6:X41"/>
  <mergeCells count="81">
    <mergeCell ref="L76:M76"/>
    <mergeCell ref="O76:P76"/>
    <mergeCell ref="R76:S76"/>
    <mergeCell ref="A75:B75"/>
    <mergeCell ref="A76:B76"/>
    <mergeCell ref="C76:D76"/>
    <mergeCell ref="F76:G76"/>
    <mergeCell ref="I76:J76"/>
    <mergeCell ref="F65:H65"/>
    <mergeCell ref="I65:K65"/>
    <mergeCell ref="L65:N65"/>
    <mergeCell ref="O65:Q65"/>
    <mergeCell ref="R65:T65"/>
    <mergeCell ref="A1:X1"/>
    <mergeCell ref="A2:X2"/>
    <mergeCell ref="A3:X3"/>
    <mergeCell ref="A4:X4"/>
    <mergeCell ref="A5:A6"/>
    <mergeCell ref="B5:B6"/>
    <mergeCell ref="V5:V6"/>
    <mergeCell ref="C5:E5"/>
    <mergeCell ref="F5:H5"/>
    <mergeCell ref="I5:K5"/>
    <mergeCell ref="L5:N5"/>
    <mergeCell ref="O5:Q5"/>
    <mergeCell ref="R5:T5"/>
    <mergeCell ref="A73:B73"/>
    <mergeCell ref="A74:B74"/>
    <mergeCell ref="A60:B60"/>
    <mergeCell ref="W5:W6"/>
    <mergeCell ref="X5:X6"/>
    <mergeCell ref="A55:B55"/>
    <mergeCell ref="A56:B56"/>
    <mergeCell ref="A57:B57"/>
    <mergeCell ref="A58:B58"/>
    <mergeCell ref="A59:B59"/>
    <mergeCell ref="C54:E54"/>
    <mergeCell ref="F54:H54"/>
    <mergeCell ref="I54:K54"/>
    <mergeCell ref="L54:N54"/>
    <mergeCell ref="O54:Q54"/>
    <mergeCell ref="R54:T54"/>
    <mergeCell ref="F77:F78"/>
    <mergeCell ref="M77:M78"/>
    <mergeCell ref="A61:B61"/>
    <mergeCell ref="A62:B62"/>
    <mergeCell ref="A64:B64"/>
    <mergeCell ref="A77:B78"/>
    <mergeCell ref="C77:D78"/>
    <mergeCell ref="A63:B63"/>
    <mergeCell ref="C65:E65"/>
    <mergeCell ref="A66:B66"/>
    <mergeCell ref="A67:B67"/>
    <mergeCell ref="A68:B68"/>
    <mergeCell ref="A69:B69"/>
    <mergeCell ref="A70:B70"/>
    <mergeCell ref="A71:B71"/>
    <mergeCell ref="A72:B72"/>
    <mergeCell ref="C89:F89"/>
    <mergeCell ref="A81:B81"/>
    <mergeCell ref="C81:D81"/>
    <mergeCell ref="A82:B82"/>
    <mergeCell ref="C82:D82"/>
    <mergeCell ref="A83:B83"/>
    <mergeCell ref="C83:D83"/>
    <mergeCell ref="X77:X78"/>
    <mergeCell ref="A84:B84"/>
    <mergeCell ref="C84:D84"/>
    <mergeCell ref="U77:U78"/>
    <mergeCell ref="V77:V78"/>
    <mergeCell ref="W77:W78"/>
    <mergeCell ref="A79:B79"/>
    <mergeCell ref="C79:D79"/>
    <mergeCell ref="P77:P78"/>
    <mergeCell ref="R77:R78"/>
    <mergeCell ref="S77:S78"/>
    <mergeCell ref="A80:B80"/>
    <mergeCell ref="C80:D80"/>
    <mergeCell ref="G77:I78"/>
    <mergeCell ref="J77:L78"/>
    <mergeCell ref="O77:O78"/>
  </mergeCells>
  <conditionalFormatting sqref="C7:C53">
    <cfRule type="cellIs" dxfId="59" priority="18" operator="lessThan">
      <formula>13.2</formula>
    </cfRule>
  </conditionalFormatting>
  <conditionalFormatting sqref="F7:F53">
    <cfRule type="cellIs" dxfId="58" priority="17" operator="lessThan">
      <formula>13.2</formula>
    </cfRule>
  </conditionalFormatting>
  <conditionalFormatting sqref="I7:I53">
    <cfRule type="cellIs" dxfId="57" priority="16" operator="lessThan">
      <formula>13.2</formula>
    </cfRule>
  </conditionalFormatting>
  <conditionalFormatting sqref="L7:L53">
    <cfRule type="cellIs" dxfId="56" priority="15" operator="lessThan">
      <formula>13.2</formula>
    </cfRule>
  </conditionalFormatting>
  <conditionalFormatting sqref="O7:O53">
    <cfRule type="cellIs" dxfId="55" priority="14" operator="lessThan">
      <formula>13.2</formula>
    </cfRule>
  </conditionalFormatting>
  <conditionalFormatting sqref="R7:R53">
    <cfRule type="cellIs" dxfId="54" priority="13" operator="lessThan">
      <formula>13.2</formula>
    </cfRule>
  </conditionalFormatting>
  <conditionalFormatting sqref="C7:C53">
    <cfRule type="cellIs" dxfId="53" priority="12" operator="lessThan">
      <formula>13.2</formula>
    </cfRule>
  </conditionalFormatting>
  <conditionalFormatting sqref="C7:C53">
    <cfRule type="cellIs" dxfId="52" priority="11" operator="lessThan">
      <formula>13.2</formula>
    </cfRule>
  </conditionalFormatting>
  <conditionalFormatting sqref="F7:F53">
    <cfRule type="cellIs" dxfId="51" priority="10" operator="lessThan">
      <formula>13.2</formula>
    </cfRule>
  </conditionalFormatting>
  <conditionalFormatting sqref="F7:F53">
    <cfRule type="cellIs" dxfId="50" priority="9" operator="lessThan">
      <formula>13.2</formula>
    </cfRule>
  </conditionalFormatting>
  <conditionalFormatting sqref="I7:I53">
    <cfRule type="cellIs" dxfId="49" priority="8" operator="lessThan">
      <formula>13.2</formula>
    </cfRule>
  </conditionalFormatting>
  <conditionalFormatting sqref="I7:I53">
    <cfRule type="cellIs" dxfId="48" priority="7" operator="lessThan">
      <formula>13.2</formula>
    </cfRule>
  </conditionalFormatting>
  <conditionalFormatting sqref="L7:L53">
    <cfRule type="cellIs" dxfId="47" priority="6" operator="lessThan">
      <formula>13.2</formula>
    </cfRule>
  </conditionalFormatting>
  <conditionalFormatting sqref="L7:L53">
    <cfRule type="cellIs" dxfId="46" priority="5" operator="lessThan">
      <formula>13.2</formula>
    </cfRule>
  </conditionalFormatting>
  <conditionalFormatting sqref="O7:O53">
    <cfRule type="cellIs" dxfId="45" priority="4" operator="lessThan">
      <formula>13.2</formula>
    </cfRule>
  </conditionalFormatting>
  <conditionalFormatting sqref="O7:O53">
    <cfRule type="cellIs" dxfId="44" priority="3" operator="lessThan">
      <formula>13.2</formula>
    </cfRule>
  </conditionalFormatting>
  <conditionalFormatting sqref="R7:R53">
    <cfRule type="cellIs" dxfId="43" priority="2" operator="lessThan">
      <formula>13.2</formula>
    </cfRule>
  </conditionalFormatting>
  <conditionalFormatting sqref="R7:R53">
    <cfRule type="cellIs" dxfId="42" priority="1" operator="lessThan">
      <formula>13.2</formula>
    </cfRule>
  </conditionalFormatting>
  <pageMargins left="0.7" right="0.34" top="0.45" bottom="0.42" header="0.3" footer="0.3"/>
  <pageSetup paperSize="5" scale="57" orientation="portrait" verticalDpi="10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Y89"/>
  <sheetViews>
    <sheetView view="pageBreakPreview" zoomScaleSheetLayoutView="100" workbookViewId="0">
      <selection activeCell="B5" sqref="B5:B6"/>
    </sheetView>
  </sheetViews>
  <sheetFormatPr defaultColWidth="9.140625" defaultRowHeight="12.75"/>
  <cols>
    <col min="1" max="1" width="6.140625" style="1" bestFit="1" customWidth="1"/>
    <col min="2" max="2" width="35.7109375" style="1" customWidth="1"/>
    <col min="3" max="3" width="3.28515625" style="1" customWidth="1"/>
    <col min="4" max="4" width="7.7109375" style="2" customWidth="1"/>
    <col min="5" max="6" width="3.7109375" style="2" customWidth="1"/>
    <col min="7" max="7" width="7.7109375" style="2" customWidth="1"/>
    <col min="8" max="9" width="3.7109375" style="2" customWidth="1"/>
    <col min="10" max="10" width="7.7109375" style="2" customWidth="1"/>
    <col min="11" max="12" width="3.7109375" style="2" customWidth="1"/>
    <col min="13" max="13" width="7.7109375" style="2" customWidth="1"/>
    <col min="14" max="15" width="3.7109375" style="2" customWidth="1"/>
    <col min="16" max="16" width="7.7109375" style="2" customWidth="1"/>
    <col min="17" max="18" width="3.7109375" style="2" customWidth="1"/>
    <col min="19" max="19" width="7.7109375" style="2" customWidth="1"/>
    <col min="20" max="21" width="3.7109375" style="2" customWidth="1"/>
    <col min="22" max="23" width="7.7109375" style="1" customWidth="1"/>
    <col min="24" max="24" width="5.5703125" style="1" customWidth="1"/>
    <col min="25" max="25" width="4.140625" style="1" customWidth="1"/>
    <col min="26" max="16384" width="9.140625" style="1"/>
  </cols>
  <sheetData>
    <row r="1" spans="1:25">
      <c r="A1" s="163" t="str">
        <f>TITLE!A1</f>
        <v>PMSHREE SCHOOL JAWAHAR NAVODAYA VIDYALAYA, SCHOOL ________________NAME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</row>
    <row r="2" spans="1:25">
      <c r="A2" s="163" t="str">
        <f>TITLE!A2</f>
        <v>CONSOLIDATED RESULT 2025-26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</row>
    <row r="3" spans="1:25">
      <c r="A3" s="163" t="str">
        <f>TITLE!A3</f>
        <v>PWT-1 (APRIL-2025)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</row>
    <row r="4" spans="1:25">
      <c r="A4" s="164" t="s">
        <v>63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</row>
    <row r="5" spans="1:25" ht="12.75" customHeight="1">
      <c r="A5" s="172" t="s">
        <v>10</v>
      </c>
      <c r="B5" s="172" t="s">
        <v>11</v>
      </c>
      <c r="C5" s="205" t="s">
        <v>111</v>
      </c>
      <c r="D5" s="182" t="s">
        <v>50</v>
      </c>
      <c r="E5" s="183"/>
      <c r="F5" s="184"/>
      <c r="G5" s="182" t="s">
        <v>12</v>
      </c>
      <c r="H5" s="183"/>
      <c r="I5" s="184"/>
      <c r="J5" s="182" t="s">
        <v>14</v>
      </c>
      <c r="K5" s="183"/>
      <c r="L5" s="184"/>
      <c r="M5" s="182" t="s">
        <v>20</v>
      </c>
      <c r="N5" s="183"/>
      <c r="O5" s="184"/>
      <c r="P5" s="182" t="s">
        <v>15</v>
      </c>
      <c r="Q5" s="183"/>
      <c r="R5" s="184"/>
      <c r="S5" s="182" t="s">
        <v>16</v>
      </c>
      <c r="T5" s="183"/>
      <c r="U5" s="184"/>
      <c r="V5" s="30" t="s">
        <v>17</v>
      </c>
      <c r="W5" s="174" t="s">
        <v>18</v>
      </c>
      <c r="X5" s="169" t="s">
        <v>19</v>
      </c>
      <c r="Y5" s="169" t="s">
        <v>30</v>
      </c>
    </row>
    <row r="6" spans="1:25" s="131" customFormat="1" ht="31.5" customHeight="1">
      <c r="A6" s="172"/>
      <c r="B6" s="172"/>
      <c r="C6" s="175"/>
      <c r="D6" s="3">
        <v>40</v>
      </c>
      <c r="E6" s="4" t="s">
        <v>19</v>
      </c>
      <c r="F6" s="4" t="s">
        <v>30</v>
      </c>
      <c r="G6" s="3">
        <v>40</v>
      </c>
      <c r="H6" s="4" t="s">
        <v>19</v>
      </c>
      <c r="I6" s="4" t="s">
        <v>30</v>
      </c>
      <c r="J6" s="3">
        <v>40</v>
      </c>
      <c r="K6" s="4" t="s">
        <v>19</v>
      </c>
      <c r="L6" s="4" t="s">
        <v>30</v>
      </c>
      <c r="M6" s="3">
        <v>40</v>
      </c>
      <c r="N6" s="4" t="s">
        <v>19</v>
      </c>
      <c r="O6" s="4" t="s">
        <v>30</v>
      </c>
      <c r="P6" s="3">
        <v>40</v>
      </c>
      <c r="Q6" s="4" t="s">
        <v>19</v>
      </c>
      <c r="R6" s="4" t="s">
        <v>30</v>
      </c>
      <c r="S6" s="3">
        <v>40</v>
      </c>
      <c r="T6" s="4" t="s">
        <v>19</v>
      </c>
      <c r="U6" s="4" t="s">
        <v>30</v>
      </c>
      <c r="V6" s="3">
        <f>SUM(D6:S6)</f>
        <v>240</v>
      </c>
      <c r="W6" s="175"/>
      <c r="X6" s="169"/>
      <c r="Y6" s="169"/>
    </row>
    <row r="7" spans="1:25" s="11" customFormat="1" ht="24.95" customHeight="1">
      <c r="A7" s="8">
        <v>1001</v>
      </c>
      <c r="B7" s="119" t="str">
        <f>IF('STUDENT NAMES'!I2&lt;&gt;"",'STUDENT NAMES'!I2,"")</f>
        <v/>
      </c>
      <c r="C7" s="143"/>
      <c r="D7" s="7"/>
      <c r="E7" s="9" t="str">
        <f>IF(D7&gt;0,RANK(D7,$D$7:$D$53,0),"")</f>
        <v/>
      </c>
      <c r="F7" s="9" t="str">
        <f>IF(D7&gt;0,IF(D7&gt;=36.4,"A1",IF(D7&gt;=32.4,"A2",IF(D7&gt;=28.4,"B1",IF(D7&gt;=24.4,"B2",IF(D7&gt;=20.4,"C1",IF(D7&gt;=16.4,"C2",IF(D7&gt;=13.2,"D1",IF(D7&gt;=8.4,"D2","E")))))))),"")</f>
        <v/>
      </c>
      <c r="G7" s="7"/>
      <c r="H7" s="9" t="str">
        <f>IF(G7&gt;0,RANK(G7,$G$7:$G$53,0),"")</f>
        <v/>
      </c>
      <c r="I7" s="9" t="str">
        <f>IF(G7&gt;0,IF(G7&gt;=36.4,"A1",IF(G7&gt;=32.4,"A2",IF(G7&gt;=28.4,"B1",IF(G7&gt;=24.4,"B2",IF(G7&gt;=20.4,"C1",IF(G7&gt;=16.4,"C2",IF(G7&gt;=13.2,"D1",IF(G7&gt;=8.4,"D2","E")))))))),"")</f>
        <v/>
      </c>
      <c r="J7" s="7"/>
      <c r="K7" s="9" t="str">
        <f>IF(J7&gt;0,RANK(J7,$J$7:$J$53,0),"")</f>
        <v/>
      </c>
      <c r="L7" s="9" t="str">
        <f>IF(J7&gt;0,IF(J7&gt;=36.4,"A1",IF(J7&gt;=32.4,"A2",IF(J7&gt;=28.4,"B1",IF(J7&gt;=24.4,"B2",IF(J7&gt;=20.4,"C1",IF(J7&gt;=16.4,"C2",IF(J7&gt;=13.2,"D1",IF(J7&gt;=8.4,"D2","E")))))))),"")</f>
        <v/>
      </c>
      <c r="M7" s="7"/>
      <c r="N7" s="9" t="str">
        <f>IF(M7&gt;0,RANK(M7,$M$7:$M$53,0),"")</f>
        <v/>
      </c>
      <c r="O7" s="9" t="str">
        <f>IF(M7&gt;0,IF(M7&gt;=36.4,"A1",IF(M7&gt;=32.4,"A2",IF(M7&gt;=28.4,"B1",IF(M7&gt;=24.4,"B2",IF(M7&gt;=20.4,"C1",IF(M7&gt;=16.4,"C2",IF(M7&gt;=13.2,"D1",IF(M7&gt;=8.4,"D2","E")))))))),"")</f>
        <v/>
      </c>
      <c r="P7" s="7"/>
      <c r="Q7" s="9" t="str">
        <f>IF(P7&gt;0,RANK(P7,$P$7:$P$53,0),"")</f>
        <v/>
      </c>
      <c r="R7" s="9" t="str">
        <f>IF(P7&gt;0,IF(P7&gt;=36.4,"A1",IF(P7&gt;=32.4,"A2",IF(P7&gt;=28.4,"B1",IF(P7&gt;=24.4,"B2",IF(P7&gt;=20.4,"C1",IF(P7&gt;=16.4,"C2",IF(P7&gt;=13.2,"D1",IF(P7&gt;=8.4,"D2","E")))))))),"")</f>
        <v/>
      </c>
      <c r="S7" s="7"/>
      <c r="T7" s="9" t="str">
        <f>IF(S7&gt;0,RANK(S7,$S$7:$S$53,0),"")</f>
        <v/>
      </c>
      <c r="U7" s="9" t="str">
        <f>IF(S7&gt;0,IF(S7&gt;=36.4,"A1",IF(S7&gt;=32.4,"A2",IF(S7&gt;=28.4,"B1",IF(S7&gt;=24.4,"B2",IF(S7&gt;=20.4,"C1",IF(S7&gt;=16.4,"C2",IF(S7&gt;=13.2,"D1",IF(S7&gt;=8.4,"D2","E")))))))),"")</f>
        <v/>
      </c>
      <c r="V7" s="9">
        <f>SUM(ROUND(D7,0)+ROUND(G7,0)+ROUND(J7,0)+ROUND(M7,0)+ROUND(P7,0)+ROUND(S7,0))</f>
        <v>0</v>
      </c>
      <c r="W7" s="10">
        <f>V7/200*100</f>
        <v>0</v>
      </c>
      <c r="X7" s="9">
        <f>RANK(W7,$W$7:$W$53,0)</f>
        <v>1</v>
      </c>
      <c r="Y7" s="132" t="str">
        <f>IF(W7&gt;=91,"A1",IF(W7&gt;=81,"A2",IF(W7&gt;=71,"B1",IF(W7&gt;=61,"B2",IF(W7&gt;=51,"C1",IF(W7&gt;=41,"C2",IF(W7&gt;=33,"D",IF(W7&gt;=21,"E1","E2"))))))))</f>
        <v>E2</v>
      </c>
    </row>
    <row r="8" spans="1:25" s="11" customFormat="1" ht="24.95" customHeight="1">
      <c r="A8" s="8">
        <v>1002</v>
      </c>
      <c r="B8" s="119" t="str">
        <f>IF('STUDENT NAMES'!I3&lt;&gt;"",'STUDENT NAMES'!I3,"")</f>
        <v/>
      </c>
      <c r="C8" s="119"/>
      <c r="D8" s="7"/>
      <c r="E8" s="9" t="str">
        <f t="shared" ref="E8:E53" si="0">IF(D8&gt;0,RANK(D8,$D$7:$D$53,0),"")</f>
        <v/>
      </c>
      <c r="F8" s="9" t="str">
        <f t="shared" ref="F8:F53" si="1">IF(D8&gt;0,IF(D8&gt;=36.4,"A1",IF(D8&gt;=32.4,"A2",IF(D8&gt;=28.4,"B1",IF(D8&gt;=24.4,"B2",IF(D8&gt;=20.4,"C1",IF(D8&gt;=16.4,"C2",IF(D8&gt;=13.2,"D1",IF(D8&gt;=8.4,"D2","E")))))))),"")</f>
        <v/>
      </c>
      <c r="G8" s="7"/>
      <c r="H8" s="9" t="str">
        <f t="shared" ref="H8:H53" si="2">IF(G8&gt;0,RANK(G8,$G$7:$G$53,0),"")</f>
        <v/>
      </c>
      <c r="I8" s="9" t="str">
        <f t="shared" ref="I8:I53" si="3">IF(G8&gt;0,IF(G8&gt;=36.4,"A1",IF(G8&gt;=32.4,"A2",IF(G8&gt;=28.4,"B1",IF(G8&gt;=24.4,"B2",IF(G8&gt;=20.4,"C1",IF(G8&gt;=16.4,"C2",IF(G8&gt;=13.2,"D1",IF(G8&gt;=8.4,"D2","E")))))))),"")</f>
        <v/>
      </c>
      <c r="J8" s="7"/>
      <c r="K8" s="9" t="str">
        <f t="shared" ref="K8:K53" si="4">IF(J8&gt;0,RANK(J8,$J$7:$J$53,0),"")</f>
        <v/>
      </c>
      <c r="L8" s="9" t="str">
        <f t="shared" ref="L8:L53" si="5">IF(J8&gt;0,IF(J8&gt;=36.4,"A1",IF(J8&gt;=32.4,"A2",IF(J8&gt;=28.4,"B1",IF(J8&gt;=24.4,"B2",IF(J8&gt;=20.4,"C1",IF(J8&gt;=16.4,"C2",IF(J8&gt;=13.2,"D1",IF(J8&gt;=8.4,"D2","E")))))))),"")</f>
        <v/>
      </c>
      <c r="M8" s="7"/>
      <c r="N8" s="9" t="str">
        <f t="shared" ref="N8:N53" si="6">IF(M8&gt;0,RANK(M8,$M$7:$M$53,0),"")</f>
        <v/>
      </c>
      <c r="O8" s="9" t="str">
        <f t="shared" ref="O8:O53" si="7">IF(M8&gt;0,IF(M8&gt;=36.4,"A1",IF(M8&gt;=32.4,"A2",IF(M8&gt;=28.4,"B1",IF(M8&gt;=24.4,"B2",IF(M8&gt;=20.4,"C1",IF(M8&gt;=16.4,"C2",IF(M8&gt;=13.2,"D1",IF(M8&gt;=8.4,"D2","E")))))))),"")</f>
        <v/>
      </c>
      <c r="P8" s="7"/>
      <c r="Q8" s="9" t="str">
        <f t="shared" ref="Q8:Q53" si="8">IF(P8&gt;0,RANK(P8,$P$7:$P$53,0),"")</f>
        <v/>
      </c>
      <c r="R8" s="9" t="str">
        <f t="shared" ref="R8:R53" si="9">IF(P8&gt;0,IF(P8&gt;=36.4,"A1",IF(P8&gt;=32.4,"A2",IF(P8&gt;=28.4,"B1",IF(P8&gt;=24.4,"B2",IF(P8&gt;=20.4,"C1",IF(P8&gt;=16.4,"C2",IF(P8&gt;=13.2,"D1",IF(P8&gt;=8.4,"D2","E")))))))),"")</f>
        <v/>
      </c>
      <c r="S8" s="7"/>
      <c r="T8" s="9" t="str">
        <f t="shared" ref="T8:T53" si="10">IF(S8&gt;0,RANK(S8,$S$7:$S$53,0),"")</f>
        <v/>
      </c>
      <c r="U8" s="9" t="str">
        <f t="shared" ref="U8:U53" si="11">IF(S8&gt;0,IF(S8&gt;=36.4,"A1",IF(S8&gt;=32.4,"A2",IF(S8&gt;=28.4,"B1",IF(S8&gt;=24.4,"B2",IF(S8&gt;=20.4,"C1",IF(S8&gt;=16.4,"C2",IF(S8&gt;=13.2,"D1",IF(S8&gt;=8.4,"D2","E")))))))),"")</f>
        <v/>
      </c>
      <c r="V8" s="9">
        <f t="shared" ref="V8:V53" si="12">SUM(ROUND(D8,0)+ROUND(G8,0)+ROUND(J8,0)+ROUND(M8,0)+ROUND(P8,0)+ROUND(S8,0))</f>
        <v>0</v>
      </c>
      <c r="W8" s="10">
        <f t="shared" ref="W8:W53" si="13">V8/200*100</f>
        <v>0</v>
      </c>
      <c r="X8" s="9">
        <f t="shared" ref="X8:X53" si="14">RANK(W8,$W$7:$W$53,0)</f>
        <v>1</v>
      </c>
      <c r="Y8" s="132" t="str">
        <f t="shared" ref="Y8:Y53" si="15">IF(W8&gt;=91,"A1",IF(W8&gt;=81,"A2",IF(W8&gt;=71,"B1",IF(W8&gt;=61,"B2",IF(W8&gt;=51,"C1",IF(W8&gt;=41,"C2",IF(W8&gt;=33,"D",IF(W8&gt;=21,"E1","E2"))))))))</f>
        <v>E2</v>
      </c>
    </row>
    <row r="9" spans="1:25" s="11" customFormat="1" ht="24.95" customHeight="1">
      <c r="A9" s="8">
        <v>1003</v>
      </c>
      <c r="B9" s="119" t="str">
        <f>IF('STUDENT NAMES'!I4&lt;&gt;"",'STUDENT NAMES'!I4,"")</f>
        <v/>
      </c>
      <c r="C9" s="119"/>
      <c r="D9" s="7"/>
      <c r="E9" s="9" t="str">
        <f t="shared" si="0"/>
        <v/>
      </c>
      <c r="F9" s="9" t="str">
        <f t="shared" si="1"/>
        <v/>
      </c>
      <c r="G9" s="7"/>
      <c r="H9" s="9" t="str">
        <f t="shared" si="2"/>
        <v/>
      </c>
      <c r="I9" s="9" t="str">
        <f t="shared" si="3"/>
        <v/>
      </c>
      <c r="J9" s="7"/>
      <c r="K9" s="9" t="str">
        <f t="shared" si="4"/>
        <v/>
      </c>
      <c r="L9" s="9" t="str">
        <f t="shared" si="5"/>
        <v/>
      </c>
      <c r="M9" s="7"/>
      <c r="N9" s="9" t="str">
        <f t="shared" si="6"/>
        <v/>
      </c>
      <c r="O9" s="9" t="str">
        <f t="shared" si="7"/>
        <v/>
      </c>
      <c r="P9" s="7"/>
      <c r="Q9" s="9" t="str">
        <f t="shared" si="8"/>
        <v/>
      </c>
      <c r="R9" s="9" t="str">
        <f t="shared" si="9"/>
        <v/>
      </c>
      <c r="S9" s="7"/>
      <c r="T9" s="9" t="str">
        <f t="shared" si="10"/>
        <v/>
      </c>
      <c r="U9" s="9" t="str">
        <f t="shared" si="11"/>
        <v/>
      </c>
      <c r="V9" s="9">
        <f t="shared" si="12"/>
        <v>0</v>
      </c>
      <c r="W9" s="10">
        <f t="shared" si="13"/>
        <v>0</v>
      </c>
      <c r="X9" s="9">
        <f t="shared" si="14"/>
        <v>1</v>
      </c>
      <c r="Y9" s="132" t="str">
        <f t="shared" si="15"/>
        <v>E2</v>
      </c>
    </row>
    <row r="10" spans="1:25" s="11" customFormat="1" ht="24.95" customHeight="1">
      <c r="A10" s="8">
        <v>1004</v>
      </c>
      <c r="B10" s="119" t="str">
        <f>IF('STUDENT NAMES'!I5&lt;&gt;"",'STUDENT NAMES'!I5,"")</f>
        <v/>
      </c>
      <c r="C10" s="119"/>
      <c r="D10" s="7"/>
      <c r="E10" s="9" t="str">
        <f t="shared" si="0"/>
        <v/>
      </c>
      <c r="F10" s="9" t="str">
        <f t="shared" si="1"/>
        <v/>
      </c>
      <c r="G10" s="7"/>
      <c r="H10" s="9" t="str">
        <f t="shared" si="2"/>
        <v/>
      </c>
      <c r="I10" s="9" t="str">
        <f t="shared" si="3"/>
        <v/>
      </c>
      <c r="J10" s="7"/>
      <c r="K10" s="9" t="str">
        <f t="shared" si="4"/>
        <v/>
      </c>
      <c r="L10" s="9" t="str">
        <f t="shared" si="5"/>
        <v/>
      </c>
      <c r="M10" s="7"/>
      <c r="N10" s="9" t="str">
        <f t="shared" si="6"/>
        <v/>
      </c>
      <c r="O10" s="9" t="str">
        <f t="shared" si="7"/>
        <v/>
      </c>
      <c r="P10" s="7"/>
      <c r="Q10" s="9" t="str">
        <f t="shared" si="8"/>
        <v/>
      </c>
      <c r="R10" s="9" t="str">
        <f t="shared" si="9"/>
        <v/>
      </c>
      <c r="S10" s="7"/>
      <c r="T10" s="9" t="str">
        <f t="shared" si="10"/>
        <v/>
      </c>
      <c r="U10" s="9" t="str">
        <f t="shared" si="11"/>
        <v/>
      </c>
      <c r="V10" s="9">
        <f t="shared" si="12"/>
        <v>0</v>
      </c>
      <c r="W10" s="10">
        <f t="shared" si="13"/>
        <v>0</v>
      </c>
      <c r="X10" s="9">
        <f t="shared" si="14"/>
        <v>1</v>
      </c>
      <c r="Y10" s="132" t="str">
        <f t="shared" si="15"/>
        <v>E2</v>
      </c>
    </row>
    <row r="11" spans="1:25" s="11" customFormat="1" ht="24.95" customHeight="1">
      <c r="A11" s="8">
        <v>1005</v>
      </c>
      <c r="B11" s="119" t="str">
        <f>IF('STUDENT NAMES'!I6&lt;&gt;"",'STUDENT NAMES'!I6,"")</f>
        <v/>
      </c>
      <c r="C11" s="119"/>
      <c r="D11" s="6"/>
      <c r="E11" s="9" t="str">
        <f t="shared" si="0"/>
        <v/>
      </c>
      <c r="F11" s="9" t="str">
        <f t="shared" si="1"/>
        <v/>
      </c>
      <c r="G11" s="6"/>
      <c r="H11" s="9" t="str">
        <f t="shared" si="2"/>
        <v/>
      </c>
      <c r="I11" s="9" t="str">
        <f t="shared" si="3"/>
        <v/>
      </c>
      <c r="J11" s="6"/>
      <c r="K11" s="9" t="str">
        <f t="shared" si="4"/>
        <v/>
      </c>
      <c r="L11" s="9" t="str">
        <f t="shared" si="5"/>
        <v/>
      </c>
      <c r="M11" s="6"/>
      <c r="N11" s="9" t="str">
        <f t="shared" si="6"/>
        <v/>
      </c>
      <c r="O11" s="9" t="str">
        <f t="shared" si="7"/>
        <v/>
      </c>
      <c r="P11" s="6"/>
      <c r="Q11" s="9" t="str">
        <f t="shared" si="8"/>
        <v/>
      </c>
      <c r="R11" s="9" t="str">
        <f t="shared" si="9"/>
        <v/>
      </c>
      <c r="S11" s="6"/>
      <c r="T11" s="9" t="str">
        <f t="shared" si="10"/>
        <v/>
      </c>
      <c r="U11" s="9" t="str">
        <f t="shared" si="11"/>
        <v/>
      </c>
      <c r="V11" s="9">
        <f t="shared" si="12"/>
        <v>0</v>
      </c>
      <c r="W11" s="10">
        <f t="shared" si="13"/>
        <v>0</v>
      </c>
      <c r="X11" s="9">
        <f t="shared" si="14"/>
        <v>1</v>
      </c>
      <c r="Y11" s="132" t="str">
        <f t="shared" si="15"/>
        <v>E2</v>
      </c>
    </row>
    <row r="12" spans="1:25" s="11" customFormat="1" ht="24.95" customHeight="1">
      <c r="A12" s="8">
        <v>1006</v>
      </c>
      <c r="B12" s="119" t="str">
        <f>IF('STUDENT NAMES'!I7&lt;&gt;"",'STUDENT NAMES'!I7,"")</f>
        <v/>
      </c>
      <c r="C12" s="119"/>
      <c r="D12" s="7"/>
      <c r="E12" s="9" t="str">
        <f t="shared" si="0"/>
        <v/>
      </c>
      <c r="F12" s="9" t="str">
        <f t="shared" si="1"/>
        <v/>
      </c>
      <c r="G12" s="7"/>
      <c r="H12" s="9" t="str">
        <f t="shared" si="2"/>
        <v/>
      </c>
      <c r="I12" s="9" t="str">
        <f t="shared" si="3"/>
        <v/>
      </c>
      <c r="J12" s="7"/>
      <c r="K12" s="9" t="str">
        <f t="shared" si="4"/>
        <v/>
      </c>
      <c r="L12" s="9" t="str">
        <f t="shared" si="5"/>
        <v/>
      </c>
      <c r="M12" s="7"/>
      <c r="N12" s="9" t="str">
        <f t="shared" si="6"/>
        <v/>
      </c>
      <c r="O12" s="9" t="str">
        <f t="shared" si="7"/>
        <v/>
      </c>
      <c r="P12" s="7"/>
      <c r="Q12" s="9" t="str">
        <f t="shared" si="8"/>
        <v/>
      </c>
      <c r="R12" s="9" t="str">
        <f t="shared" si="9"/>
        <v/>
      </c>
      <c r="S12" s="7"/>
      <c r="T12" s="9" t="str">
        <f t="shared" si="10"/>
        <v/>
      </c>
      <c r="U12" s="9" t="str">
        <f t="shared" si="11"/>
        <v/>
      </c>
      <c r="V12" s="9">
        <f t="shared" si="12"/>
        <v>0</v>
      </c>
      <c r="W12" s="10">
        <f t="shared" si="13"/>
        <v>0</v>
      </c>
      <c r="X12" s="9">
        <f t="shared" si="14"/>
        <v>1</v>
      </c>
      <c r="Y12" s="132" t="str">
        <f t="shared" si="15"/>
        <v>E2</v>
      </c>
    </row>
    <row r="13" spans="1:25" s="11" customFormat="1" ht="24.95" customHeight="1">
      <c r="A13" s="8">
        <v>1007</v>
      </c>
      <c r="B13" s="119" t="str">
        <f>IF('STUDENT NAMES'!I8&lt;&gt;"",'STUDENT NAMES'!I8,"")</f>
        <v/>
      </c>
      <c r="C13" s="119" t="s">
        <v>112</v>
      </c>
      <c r="D13" s="7"/>
      <c r="E13" s="9" t="str">
        <f t="shared" si="0"/>
        <v/>
      </c>
      <c r="F13" s="9" t="str">
        <f t="shared" si="1"/>
        <v/>
      </c>
      <c r="G13" s="7"/>
      <c r="H13" s="9" t="str">
        <f t="shared" si="2"/>
        <v/>
      </c>
      <c r="I13" s="9" t="str">
        <f t="shared" si="3"/>
        <v/>
      </c>
      <c r="J13" s="7"/>
      <c r="K13" s="9" t="str">
        <f t="shared" si="4"/>
        <v/>
      </c>
      <c r="L13" s="9" t="str">
        <f t="shared" si="5"/>
        <v/>
      </c>
      <c r="M13" s="7"/>
      <c r="N13" s="9" t="str">
        <f t="shared" si="6"/>
        <v/>
      </c>
      <c r="O13" s="9" t="str">
        <f t="shared" si="7"/>
        <v/>
      </c>
      <c r="P13" s="7"/>
      <c r="Q13" s="9" t="str">
        <f t="shared" si="8"/>
        <v/>
      </c>
      <c r="R13" s="9" t="str">
        <f t="shared" si="9"/>
        <v/>
      </c>
      <c r="S13" s="7"/>
      <c r="T13" s="9" t="str">
        <f t="shared" si="10"/>
        <v/>
      </c>
      <c r="U13" s="9" t="str">
        <f t="shared" si="11"/>
        <v/>
      </c>
      <c r="V13" s="9">
        <f t="shared" si="12"/>
        <v>0</v>
      </c>
      <c r="W13" s="10">
        <f t="shared" si="13"/>
        <v>0</v>
      </c>
      <c r="X13" s="9">
        <f t="shared" si="14"/>
        <v>1</v>
      </c>
      <c r="Y13" s="132" t="str">
        <f t="shared" si="15"/>
        <v>E2</v>
      </c>
    </row>
    <row r="14" spans="1:25" s="11" customFormat="1" ht="24.95" customHeight="1">
      <c r="A14" s="8">
        <v>1008</v>
      </c>
      <c r="B14" s="119" t="str">
        <f>IF('STUDENT NAMES'!I9&lt;&gt;"",'STUDENT NAMES'!I9,"")</f>
        <v/>
      </c>
      <c r="C14" s="119"/>
      <c r="D14" s="7"/>
      <c r="E14" s="9" t="str">
        <f t="shared" si="0"/>
        <v/>
      </c>
      <c r="F14" s="9" t="str">
        <f t="shared" si="1"/>
        <v/>
      </c>
      <c r="G14" s="7"/>
      <c r="H14" s="9" t="str">
        <f t="shared" si="2"/>
        <v/>
      </c>
      <c r="I14" s="9" t="str">
        <f t="shared" si="3"/>
        <v/>
      </c>
      <c r="J14" s="7"/>
      <c r="K14" s="9" t="str">
        <f t="shared" si="4"/>
        <v/>
      </c>
      <c r="L14" s="9" t="str">
        <f t="shared" si="5"/>
        <v/>
      </c>
      <c r="M14" s="7"/>
      <c r="N14" s="9" t="str">
        <f t="shared" si="6"/>
        <v/>
      </c>
      <c r="O14" s="9" t="str">
        <f t="shared" si="7"/>
        <v/>
      </c>
      <c r="P14" s="7"/>
      <c r="Q14" s="9" t="str">
        <f t="shared" si="8"/>
        <v/>
      </c>
      <c r="R14" s="9" t="str">
        <f t="shared" si="9"/>
        <v/>
      </c>
      <c r="S14" s="7"/>
      <c r="T14" s="9" t="str">
        <f t="shared" si="10"/>
        <v/>
      </c>
      <c r="U14" s="9" t="str">
        <f t="shared" si="11"/>
        <v/>
      </c>
      <c r="V14" s="9">
        <f t="shared" si="12"/>
        <v>0</v>
      </c>
      <c r="W14" s="10">
        <f t="shared" si="13"/>
        <v>0</v>
      </c>
      <c r="X14" s="9">
        <f t="shared" si="14"/>
        <v>1</v>
      </c>
      <c r="Y14" s="132" t="str">
        <f t="shared" si="15"/>
        <v>E2</v>
      </c>
    </row>
    <row r="15" spans="1:25" s="11" customFormat="1" ht="24.95" customHeight="1">
      <c r="A15" s="8">
        <v>1009</v>
      </c>
      <c r="B15" s="119" t="str">
        <f>IF('STUDENT NAMES'!I10&lt;&gt;"",'STUDENT NAMES'!I10,"")</f>
        <v/>
      </c>
      <c r="D15" s="7"/>
      <c r="E15" s="9" t="str">
        <f t="shared" si="0"/>
        <v/>
      </c>
      <c r="F15" s="9" t="str">
        <f t="shared" si="1"/>
        <v/>
      </c>
      <c r="G15" s="7"/>
      <c r="H15" s="9" t="str">
        <f t="shared" si="2"/>
        <v/>
      </c>
      <c r="I15" s="9" t="str">
        <f t="shared" si="3"/>
        <v/>
      </c>
      <c r="J15" s="7"/>
      <c r="K15" s="9" t="str">
        <f t="shared" si="4"/>
        <v/>
      </c>
      <c r="L15" s="9" t="str">
        <f t="shared" si="5"/>
        <v/>
      </c>
      <c r="M15" s="7"/>
      <c r="N15" s="9" t="str">
        <f t="shared" si="6"/>
        <v/>
      </c>
      <c r="O15" s="9" t="str">
        <f t="shared" si="7"/>
        <v/>
      </c>
      <c r="P15" s="7"/>
      <c r="Q15" s="9" t="str">
        <f t="shared" si="8"/>
        <v/>
      </c>
      <c r="R15" s="9" t="str">
        <f t="shared" si="9"/>
        <v/>
      </c>
      <c r="S15" s="7"/>
      <c r="T15" s="9" t="str">
        <f t="shared" si="10"/>
        <v/>
      </c>
      <c r="U15" s="9" t="str">
        <f t="shared" si="11"/>
        <v/>
      </c>
      <c r="V15" s="9">
        <f t="shared" si="12"/>
        <v>0</v>
      </c>
      <c r="W15" s="10">
        <f t="shared" si="13"/>
        <v>0</v>
      </c>
      <c r="X15" s="9">
        <f t="shared" si="14"/>
        <v>1</v>
      </c>
      <c r="Y15" s="132" t="str">
        <f t="shared" si="15"/>
        <v>E2</v>
      </c>
    </row>
    <row r="16" spans="1:25" s="11" customFormat="1" ht="24.95" customHeight="1">
      <c r="A16" s="8">
        <v>1010</v>
      </c>
      <c r="B16" s="119" t="str">
        <f>IF('STUDENT NAMES'!I11&lt;&gt;"",'STUDENT NAMES'!I11,"")</f>
        <v/>
      </c>
      <c r="C16" s="119"/>
      <c r="D16" s="7"/>
      <c r="E16" s="9" t="str">
        <f t="shared" si="0"/>
        <v/>
      </c>
      <c r="F16" s="9" t="str">
        <f t="shared" si="1"/>
        <v/>
      </c>
      <c r="G16" s="7"/>
      <c r="H16" s="9" t="str">
        <f t="shared" si="2"/>
        <v/>
      </c>
      <c r="I16" s="9" t="str">
        <f t="shared" si="3"/>
        <v/>
      </c>
      <c r="J16" s="7"/>
      <c r="K16" s="9" t="str">
        <f t="shared" si="4"/>
        <v/>
      </c>
      <c r="L16" s="9" t="str">
        <f t="shared" si="5"/>
        <v/>
      </c>
      <c r="M16" s="7"/>
      <c r="N16" s="9" t="str">
        <f t="shared" si="6"/>
        <v/>
      </c>
      <c r="O16" s="9" t="str">
        <f t="shared" si="7"/>
        <v/>
      </c>
      <c r="P16" s="7"/>
      <c r="Q16" s="9" t="str">
        <f t="shared" si="8"/>
        <v/>
      </c>
      <c r="R16" s="9" t="str">
        <f t="shared" si="9"/>
        <v/>
      </c>
      <c r="S16" s="7"/>
      <c r="T16" s="9" t="str">
        <f t="shared" si="10"/>
        <v/>
      </c>
      <c r="U16" s="9" t="str">
        <f t="shared" si="11"/>
        <v/>
      </c>
      <c r="V16" s="9">
        <f t="shared" si="12"/>
        <v>0</v>
      </c>
      <c r="W16" s="10">
        <f t="shared" si="13"/>
        <v>0</v>
      </c>
      <c r="X16" s="9">
        <f t="shared" si="14"/>
        <v>1</v>
      </c>
      <c r="Y16" s="132" t="str">
        <f t="shared" si="15"/>
        <v>E2</v>
      </c>
    </row>
    <row r="17" spans="1:25" s="11" customFormat="1" ht="24.95" customHeight="1">
      <c r="A17" s="8">
        <v>1011</v>
      </c>
      <c r="B17" s="119" t="str">
        <f>IF('STUDENT NAMES'!I12&lt;&gt;"",'STUDENT NAMES'!I12,"")</f>
        <v/>
      </c>
      <c r="C17" s="119"/>
      <c r="D17" s="7"/>
      <c r="E17" s="9" t="str">
        <f t="shared" si="0"/>
        <v/>
      </c>
      <c r="F17" s="9" t="str">
        <f t="shared" si="1"/>
        <v/>
      </c>
      <c r="G17" s="7"/>
      <c r="H17" s="9" t="str">
        <f t="shared" si="2"/>
        <v/>
      </c>
      <c r="I17" s="9" t="str">
        <f t="shared" si="3"/>
        <v/>
      </c>
      <c r="J17" s="7"/>
      <c r="K17" s="9" t="str">
        <f t="shared" si="4"/>
        <v/>
      </c>
      <c r="L17" s="9" t="str">
        <f t="shared" si="5"/>
        <v/>
      </c>
      <c r="M17" s="7"/>
      <c r="N17" s="9" t="str">
        <f t="shared" si="6"/>
        <v/>
      </c>
      <c r="O17" s="9" t="str">
        <f t="shared" si="7"/>
        <v/>
      </c>
      <c r="P17" s="7"/>
      <c r="Q17" s="9" t="str">
        <f t="shared" si="8"/>
        <v/>
      </c>
      <c r="R17" s="9" t="str">
        <f t="shared" si="9"/>
        <v/>
      </c>
      <c r="S17" s="7"/>
      <c r="T17" s="9" t="str">
        <f t="shared" si="10"/>
        <v/>
      </c>
      <c r="U17" s="9" t="str">
        <f t="shared" si="11"/>
        <v/>
      </c>
      <c r="V17" s="9">
        <f t="shared" si="12"/>
        <v>0</v>
      </c>
      <c r="W17" s="10">
        <f t="shared" si="13"/>
        <v>0</v>
      </c>
      <c r="X17" s="9">
        <f t="shared" si="14"/>
        <v>1</v>
      </c>
      <c r="Y17" s="132" t="str">
        <f t="shared" si="15"/>
        <v>E2</v>
      </c>
    </row>
    <row r="18" spans="1:25" s="11" customFormat="1" ht="24.95" customHeight="1">
      <c r="A18" s="8">
        <v>1012</v>
      </c>
      <c r="B18" s="119" t="str">
        <f>IF('STUDENT NAMES'!I13&lt;&gt;"",'STUDENT NAMES'!I13,"")</f>
        <v/>
      </c>
      <c r="C18" s="119"/>
      <c r="D18" s="7"/>
      <c r="E18" s="9" t="str">
        <f t="shared" si="0"/>
        <v/>
      </c>
      <c r="F18" s="9" t="str">
        <f t="shared" si="1"/>
        <v/>
      </c>
      <c r="G18" s="7"/>
      <c r="H18" s="9" t="str">
        <f t="shared" si="2"/>
        <v/>
      </c>
      <c r="I18" s="9" t="str">
        <f t="shared" si="3"/>
        <v/>
      </c>
      <c r="J18" s="7"/>
      <c r="K18" s="9" t="str">
        <f t="shared" si="4"/>
        <v/>
      </c>
      <c r="L18" s="9" t="str">
        <f t="shared" si="5"/>
        <v/>
      </c>
      <c r="M18" s="7"/>
      <c r="N18" s="9" t="str">
        <f t="shared" si="6"/>
        <v/>
      </c>
      <c r="O18" s="9" t="str">
        <f t="shared" si="7"/>
        <v/>
      </c>
      <c r="P18" s="7"/>
      <c r="Q18" s="9" t="str">
        <f t="shared" si="8"/>
        <v/>
      </c>
      <c r="R18" s="9" t="str">
        <f t="shared" si="9"/>
        <v/>
      </c>
      <c r="S18" s="7"/>
      <c r="T18" s="9" t="str">
        <f t="shared" si="10"/>
        <v/>
      </c>
      <c r="U18" s="9" t="str">
        <f t="shared" si="11"/>
        <v/>
      </c>
      <c r="V18" s="9">
        <f t="shared" si="12"/>
        <v>0</v>
      </c>
      <c r="W18" s="10">
        <f t="shared" si="13"/>
        <v>0</v>
      </c>
      <c r="X18" s="9">
        <f t="shared" si="14"/>
        <v>1</v>
      </c>
      <c r="Y18" s="132" t="str">
        <f t="shared" si="15"/>
        <v>E2</v>
      </c>
    </row>
    <row r="19" spans="1:25" s="11" customFormat="1" ht="24.95" customHeight="1">
      <c r="A19" s="8">
        <v>1013</v>
      </c>
      <c r="B19" s="119" t="str">
        <f>IF('STUDENT NAMES'!I14&lt;&gt;"",'STUDENT NAMES'!I14,"")</f>
        <v/>
      </c>
      <c r="C19" s="119"/>
      <c r="D19" s="7"/>
      <c r="E19" s="9" t="str">
        <f t="shared" si="0"/>
        <v/>
      </c>
      <c r="F19" s="9" t="str">
        <f t="shared" si="1"/>
        <v/>
      </c>
      <c r="G19" s="7"/>
      <c r="H19" s="9" t="str">
        <f t="shared" si="2"/>
        <v/>
      </c>
      <c r="I19" s="9" t="str">
        <f t="shared" si="3"/>
        <v/>
      </c>
      <c r="J19" s="7"/>
      <c r="K19" s="9" t="str">
        <f t="shared" si="4"/>
        <v/>
      </c>
      <c r="L19" s="9" t="str">
        <f t="shared" si="5"/>
        <v/>
      </c>
      <c r="M19" s="7"/>
      <c r="N19" s="9" t="str">
        <f t="shared" si="6"/>
        <v/>
      </c>
      <c r="O19" s="9" t="str">
        <f t="shared" si="7"/>
        <v/>
      </c>
      <c r="P19" s="7"/>
      <c r="Q19" s="9" t="str">
        <f t="shared" si="8"/>
        <v/>
      </c>
      <c r="R19" s="9" t="str">
        <f t="shared" si="9"/>
        <v/>
      </c>
      <c r="S19" s="7"/>
      <c r="T19" s="9" t="str">
        <f t="shared" si="10"/>
        <v/>
      </c>
      <c r="U19" s="9" t="str">
        <f t="shared" si="11"/>
        <v/>
      </c>
      <c r="V19" s="9">
        <f t="shared" si="12"/>
        <v>0</v>
      </c>
      <c r="W19" s="10">
        <f t="shared" si="13"/>
        <v>0</v>
      </c>
      <c r="X19" s="9">
        <f t="shared" si="14"/>
        <v>1</v>
      </c>
      <c r="Y19" s="132" t="str">
        <f t="shared" si="15"/>
        <v>E2</v>
      </c>
    </row>
    <row r="20" spans="1:25" s="11" customFormat="1" ht="24.95" customHeight="1">
      <c r="A20" s="8">
        <v>1014</v>
      </c>
      <c r="B20" s="119" t="str">
        <f>IF('STUDENT NAMES'!I15&lt;&gt;"",'STUDENT NAMES'!I15,"")</f>
        <v/>
      </c>
      <c r="C20" s="119"/>
      <c r="D20" s="7"/>
      <c r="E20" s="9" t="str">
        <f t="shared" si="0"/>
        <v/>
      </c>
      <c r="F20" s="9" t="str">
        <f t="shared" si="1"/>
        <v/>
      </c>
      <c r="G20" s="7"/>
      <c r="H20" s="9" t="str">
        <f t="shared" si="2"/>
        <v/>
      </c>
      <c r="I20" s="9" t="str">
        <f t="shared" si="3"/>
        <v/>
      </c>
      <c r="J20" s="7"/>
      <c r="K20" s="9" t="str">
        <f t="shared" si="4"/>
        <v/>
      </c>
      <c r="L20" s="9" t="str">
        <f t="shared" si="5"/>
        <v/>
      </c>
      <c r="M20" s="7"/>
      <c r="N20" s="9" t="str">
        <f t="shared" si="6"/>
        <v/>
      </c>
      <c r="O20" s="9" t="str">
        <f t="shared" si="7"/>
        <v/>
      </c>
      <c r="P20" s="7"/>
      <c r="Q20" s="9" t="str">
        <f t="shared" si="8"/>
        <v/>
      </c>
      <c r="R20" s="9" t="str">
        <f t="shared" si="9"/>
        <v/>
      </c>
      <c r="S20" s="7"/>
      <c r="T20" s="9" t="str">
        <f t="shared" si="10"/>
        <v/>
      </c>
      <c r="U20" s="9" t="str">
        <f t="shared" si="11"/>
        <v/>
      </c>
      <c r="V20" s="9">
        <f t="shared" si="12"/>
        <v>0</v>
      </c>
      <c r="W20" s="10">
        <f t="shared" si="13"/>
        <v>0</v>
      </c>
      <c r="X20" s="9">
        <f t="shared" si="14"/>
        <v>1</v>
      </c>
      <c r="Y20" s="132" t="str">
        <f t="shared" si="15"/>
        <v>E2</v>
      </c>
    </row>
    <row r="21" spans="1:25" s="11" customFormat="1" ht="24.95" customHeight="1">
      <c r="A21" s="8">
        <v>1015</v>
      </c>
      <c r="B21" s="119" t="str">
        <f>IF('STUDENT NAMES'!I16&lt;&gt;"",'STUDENT NAMES'!I16,"")</f>
        <v/>
      </c>
      <c r="C21" s="119"/>
      <c r="D21" s="7"/>
      <c r="E21" s="9" t="str">
        <f t="shared" si="0"/>
        <v/>
      </c>
      <c r="F21" s="9" t="str">
        <f t="shared" si="1"/>
        <v/>
      </c>
      <c r="G21" s="7"/>
      <c r="H21" s="9" t="str">
        <f t="shared" si="2"/>
        <v/>
      </c>
      <c r="I21" s="9" t="str">
        <f t="shared" si="3"/>
        <v/>
      </c>
      <c r="J21" s="7"/>
      <c r="K21" s="9" t="str">
        <f t="shared" si="4"/>
        <v/>
      </c>
      <c r="L21" s="9" t="str">
        <f t="shared" si="5"/>
        <v/>
      </c>
      <c r="M21" s="7"/>
      <c r="N21" s="9" t="str">
        <f t="shared" si="6"/>
        <v/>
      </c>
      <c r="O21" s="9" t="str">
        <f t="shared" si="7"/>
        <v/>
      </c>
      <c r="P21" s="7"/>
      <c r="Q21" s="9" t="str">
        <f t="shared" si="8"/>
        <v/>
      </c>
      <c r="R21" s="9" t="str">
        <f t="shared" si="9"/>
        <v/>
      </c>
      <c r="S21" s="7"/>
      <c r="T21" s="9" t="str">
        <f t="shared" si="10"/>
        <v/>
      </c>
      <c r="U21" s="9" t="str">
        <f t="shared" si="11"/>
        <v/>
      </c>
      <c r="V21" s="9">
        <f t="shared" si="12"/>
        <v>0</v>
      </c>
      <c r="W21" s="10">
        <f t="shared" si="13"/>
        <v>0</v>
      </c>
      <c r="X21" s="9">
        <f t="shared" si="14"/>
        <v>1</v>
      </c>
      <c r="Y21" s="132" t="str">
        <f t="shared" si="15"/>
        <v>E2</v>
      </c>
    </row>
    <row r="22" spans="1:25" s="11" customFormat="1" ht="24.95" customHeight="1">
      <c r="A22" s="8">
        <v>1016</v>
      </c>
      <c r="B22" s="119" t="str">
        <f>IF('STUDENT NAMES'!I17&lt;&gt;"",'STUDENT NAMES'!I17,"")</f>
        <v/>
      </c>
      <c r="C22" s="119"/>
      <c r="D22" s="7"/>
      <c r="E22" s="9" t="str">
        <f t="shared" si="0"/>
        <v/>
      </c>
      <c r="F22" s="9" t="str">
        <f t="shared" si="1"/>
        <v/>
      </c>
      <c r="G22" s="7"/>
      <c r="H22" s="9" t="str">
        <f t="shared" si="2"/>
        <v/>
      </c>
      <c r="I22" s="9" t="str">
        <f t="shared" si="3"/>
        <v/>
      </c>
      <c r="J22" s="7"/>
      <c r="K22" s="9" t="str">
        <f t="shared" si="4"/>
        <v/>
      </c>
      <c r="L22" s="9" t="str">
        <f t="shared" si="5"/>
        <v/>
      </c>
      <c r="M22" s="7"/>
      <c r="N22" s="9" t="str">
        <f t="shared" si="6"/>
        <v/>
      </c>
      <c r="O22" s="9" t="str">
        <f t="shared" si="7"/>
        <v/>
      </c>
      <c r="P22" s="7"/>
      <c r="Q22" s="9" t="str">
        <f t="shared" si="8"/>
        <v/>
      </c>
      <c r="R22" s="9" t="str">
        <f t="shared" si="9"/>
        <v/>
      </c>
      <c r="S22" s="7"/>
      <c r="T22" s="9" t="str">
        <f t="shared" si="10"/>
        <v/>
      </c>
      <c r="U22" s="9" t="str">
        <f t="shared" si="11"/>
        <v/>
      </c>
      <c r="V22" s="9">
        <f t="shared" si="12"/>
        <v>0</v>
      </c>
      <c r="W22" s="10">
        <f t="shared" si="13"/>
        <v>0</v>
      </c>
      <c r="X22" s="9">
        <f t="shared" si="14"/>
        <v>1</v>
      </c>
      <c r="Y22" s="132" t="str">
        <f t="shared" si="15"/>
        <v>E2</v>
      </c>
    </row>
    <row r="23" spans="1:25" s="11" customFormat="1" ht="24.95" customHeight="1">
      <c r="A23" s="8">
        <v>1017</v>
      </c>
      <c r="B23" s="119" t="str">
        <f>IF('STUDENT NAMES'!I18&lt;&gt;"",'STUDENT NAMES'!I18,"")</f>
        <v/>
      </c>
      <c r="C23" s="119"/>
      <c r="D23" s="7"/>
      <c r="E23" s="9" t="str">
        <f t="shared" si="0"/>
        <v/>
      </c>
      <c r="F23" s="9" t="str">
        <f t="shared" si="1"/>
        <v/>
      </c>
      <c r="G23" s="7"/>
      <c r="H23" s="9" t="str">
        <f t="shared" si="2"/>
        <v/>
      </c>
      <c r="I23" s="9" t="str">
        <f t="shared" si="3"/>
        <v/>
      </c>
      <c r="J23" s="7"/>
      <c r="K23" s="9" t="str">
        <f t="shared" si="4"/>
        <v/>
      </c>
      <c r="L23" s="9" t="str">
        <f t="shared" si="5"/>
        <v/>
      </c>
      <c r="M23" s="7"/>
      <c r="N23" s="9" t="str">
        <f t="shared" si="6"/>
        <v/>
      </c>
      <c r="O23" s="9" t="str">
        <f t="shared" si="7"/>
        <v/>
      </c>
      <c r="P23" s="7"/>
      <c r="Q23" s="9" t="str">
        <f t="shared" si="8"/>
        <v/>
      </c>
      <c r="R23" s="9" t="str">
        <f t="shared" si="9"/>
        <v/>
      </c>
      <c r="S23" s="7"/>
      <c r="T23" s="9" t="str">
        <f t="shared" si="10"/>
        <v/>
      </c>
      <c r="U23" s="9" t="str">
        <f t="shared" si="11"/>
        <v/>
      </c>
      <c r="V23" s="9">
        <f t="shared" si="12"/>
        <v>0</v>
      </c>
      <c r="W23" s="10">
        <f t="shared" si="13"/>
        <v>0</v>
      </c>
      <c r="X23" s="9">
        <f t="shared" si="14"/>
        <v>1</v>
      </c>
      <c r="Y23" s="132" t="str">
        <f t="shared" si="15"/>
        <v>E2</v>
      </c>
    </row>
    <row r="24" spans="1:25" s="11" customFormat="1" ht="24.95" customHeight="1">
      <c r="A24" s="8">
        <v>1018</v>
      </c>
      <c r="B24" s="119" t="str">
        <f>IF('STUDENT NAMES'!I19&lt;&gt;"",'STUDENT NAMES'!I19,"")</f>
        <v/>
      </c>
      <c r="C24" s="119"/>
      <c r="D24" s="7"/>
      <c r="E24" s="9" t="str">
        <f t="shared" si="0"/>
        <v/>
      </c>
      <c r="F24" s="9" t="str">
        <f t="shared" si="1"/>
        <v/>
      </c>
      <c r="G24" s="7"/>
      <c r="H24" s="9" t="str">
        <f t="shared" si="2"/>
        <v/>
      </c>
      <c r="I24" s="9" t="str">
        <f t="shared" si="3"/>
        <v/>
      </c>
      <c r="J24" s="7"/>
      <c r="K24" s="9" t="str">
        <f t="shared" si="4"/>
        <v/>
      </c>
      <c r="L24" s="9" t="str">
        <f t="shared" si="5"/>
        <v/>
      </c>
      <c r="M24" s="7"/>
      <c r="N24" s="9" t="str">
        <f t="shared" si="6"/>
        <v/>
      </c>
      <c r="O24" s="9" t="str">
        <f t="shared" si="7"/>
        <v/>
      </c>
      <c r="P24" s="7"/>
      <c r="Q24" s="9" t="str">
        <f t="shared" si="8"/>
        <v/>
      </c>
      <c r="R24" s="9" t="str">
        <f t="shared" si="9"/>
        <v/>
      </c>
      <c r="S24" s="7"/>
      <c r="T24" s="9" t="str">
        <f t="shared" si="10"/>
        <v/>
      </c>
      <c r="U24" s="9" t="str">
        <f t="shared" si="11"/>
        <v/>
      </c>
      <c r="V24" s="9">
        <f t="shared" si="12"/>
        <v>0</v>
      </c>
      <c r="W24" s="10">
        <f t="shared" si="13"/>
        <v>0</v>
      </c>
      <c r="X24" s="9">
        <f t="shared" si="14"/>
        <v>1</v>
      </c>
      <c r="Y24" s="132" t="str">
        <f t="shared" si="15"/>
        <v>E2</v>
      </c>
    </row>
    <row r="25" spans="1:25" s="11" customFormat="1" ht="24.95" customHeight="1">
      <c r="A25" s="8">
        <v>1019</v>
      </c>
      <c r="B25" s="119" t="str">
        <f>IF('STUDENT NAMES'!I20&lt;&gt;"",'STUDENT NAMES'!I20,"")</f>
        <v/>
      </c>
      <c r="C25" s="119"/>
      <c r="D25" s="7"/>
      <c r="E25" s="9" t="str">
        <f t="shared" si="0"/>
        <v/>
      </c>
      <c r="F25" s="9" t="str">
        <f t="shared" si="1"/>
        <v/>
      </c>
      <c r="G25" s="7"/>
      <c r="H25" s="9" t="str">
        <f t="shared" si="2"/>
        <v/>
      </c>
      <c r="I25" s="9" t="str">
        <f t="shared" si="3"/>
        <v/>
      </c>
      <c r="J25" s="7"/>
      <c r="K25" s="9" t="str">
        <f t="shared" si="4"/>
        <v/>
      </c>
      <c r="L25" s="9" t="str">
        <f t="shared" si="5"/>
        <v/>
      </c>
      <c r="M25" s="7"/>
      <c r="N25" s="9" t="str">
        <f t="shared" si="6"/>
        <v/>
      </c>
      <c r="O25" s="9" t="str">
        <f t="shared" si="7"/>
        <v/>
      </c>
      <c r="P25" s="7"/>
      <c r="Q25" s="9" t="str">
        <f t="shared" si="8"/>
        <v/>
      </c>
      <c r="R25" s="9" t="str">
        <f t="shared" si="9"/>
        <v/>
      </c>
      <c r="S25" s="7"/>
      <c r="T25" s="9" t="str">
        <f t="shared" si="10"/>
        <v/>
      </c>
      <c r="U25" s="9" t="str">
        <f t="shared" si="11"/>
        <v/>
      </c>
      <c r="V25" s="9">
        <f t="shared" si="12"/>
        <v>0</v>
      </c>
      <c r="W25" s="10">
        <f t="shared" si="13"/>
        <v>0</v>
      </c>
      <c r="X25" s="9">
        <f t="shared" si="14"/>
        <v>1</v>
      </c>
      <c r="Y25" s="132" t="str">
        <f t="shared" si="15"/>
        <v>E2</v>
      </c>
    </row>
    <row r="26" spans="1:25" s="11" customFormat="1" ht="24.95" customHeight="1">
      <c r="A26" s="8">
        <v>1020</v>
      </c>
      <c r="B26" s="119" t="str">
        <f>IF('STUDENT NAMES'!I21&lt;&gt;"",'STUDENT NAMES'!I21,"")</f>
        <v/>
      </c>
      <c r="C26" s="119"/>
      <c r="D26" s="7"/>
      <c r="E26" s="9" t="str">
        <f t="shared" si="0"/>
        <v/>
      </c>
      <c r="F26" s="9" t="str">
        <f t="shared" si="1"/>
        <v/>
      </c>
      <c r="G26" s="7"/>
      <c r="H26" s="9" t="str">
        <f t="shared" si="2"/>
        <v/>
      </c>
      <c r="I26" s="9" t="str">
        <f t="shared" si="3"/>
        <v/>
      </c>
      <c r="J26" s="7"/>
      <c r="K26" s="9" t="str">
        <f t="shared" si="4"/>
        <v/>
      </c>
      <c r="L26" s="9" t="str">
        <f t="shared" si="5"/>
        <v/>
      </c>
      <c r="M26" s="7"/>
      <c r="N26" s="9" t="str">
        <f t="shared" si="6"/>
        <v/>
      </c>
      <c r="O26" s="9" t="str">
        <f t="shared" si="7"/>
        <v/>
      </c>
      <c r="P26" s="7"/>
      <c r="Q26" s="9" t="str">
        <f t="shared" si="8"/>
        <v/>
      </c>
      <c r="R26" s="9" t="str">
        <f t="shared" si="9"/>
        <v/>
      </c>
      <c r="S26" s="7"/>
      <c r="T26" s="9" t="str">
        <f t="shared" si="10"/>
        <v/>
      </c>
      <c r="U26" s="9" t="str">
        <f t="shared" si="11"/>
        <v/>
      </c>
      <c r="V26" s="9">
        <f t="shared" si="12"/>
        <v>0</v>
      </c>
      <c r="W26" s="10">
        <f t="shared" si="13"/>
        <v>0</v>
      </c>
      <c r="X26" s="9">
        <f t="shared" si="14"/>
        <v>1</v>
      </c>
      <c r="Y26" s="132" t="str">
        <f t="shared" si="15"/>
        <v>E2</v>
      </c>
    </row>
    <row r="27" spans="1:25" s="11" customFormat="1" ht="24.95" customHeight="1">
      <c r="A27" s="8">
        <v>1021</v>
      </c>
      <c r="B27" s="119" t="str">
        <f>IF('STUDENT NAMES'!I22&lt;&gt;"",'STUDENT NAMES'!I22,"")</f>
        <v/>
      </c>
      <c r="C27" s="119"/>
      <c r="D27" s="7"/>
      <c r="E27" s="9" t="str">
        <f t="shared" si="0"/>
        <v/>
      </c>
      <c r="F27" s="9" t="str">
        <f t="shared" si="1"/>
        <v/>
      </c>
      <c r="G27" s="7"/>
      <c r="H27" s="9" t="str">
        <f t="shared" si="2"/>
        <v/>
      </c>
      <c r="I27" s="9" t="str">
        <f t="shared" si="3"/>
        <v/>
      </c>
      <c r="J27" s="7"/>
      <c r="K27" s="9" t="str">
        <f t="shared" si="4"/>
        <v/>
      </c>
      <c r="L27" s="9" t="str">
        <f t="shared" si="5"/>
        <v/>
      </c>
      <c r="M27" s="7"/>
      <c r="N27" s="9" t="str">
        <f t="shared" si="6"/>
        <v/>
      </c>
      <c r="O27" s="9" t="str">
        <f t="shared" si="7"/>
        <v/>
      </c>
      <c r="P27" s="7"/>
      <c r="Q27" s="9" t="str">
        <f t="shared" si="8"/>
        <v/>
      </c>
      <c r="R27" s="9" t="str">
        <f t="shared" si="9"/>
        <v/>
      </c>
      <c r="S27" s="7"/>
      <c r="T27" s="9" t="str">
        <f t="shared" si="10"/>
        <v/>
      </c>
      <c r="U27" s="9" t="str">
        <f t="shared" si="11"/>
        <v/>
      </c>
      <c r="V27" s="9">
        <f t="shared" si="12"/>
        <v>0</v>
      </c>
      <c r="W27" s="10">
        <f t="shared" si="13"/>
        <v>0</v>
      </c>
      <c r="X27" s="9">
        <f t="shared" si="14"/>
        <v>1</v>
      </c>
      <c r="Y27" s="132" t="str">
        <f t="shared" si="15"/>
        <v>E2</v>
      </c>
    </row>
    <row r="28" spans="1:25" s="11" customFormat="1" ht="24.95" customHeight="1">
      <c r="A28" s="8">
        <v>1022</v>
      </c>
      <c r="B28" s="119" t="str">
        <f>IF('STUDENT NAMES'!I23&lt;&gt;"",'STUDENT NAMES'!I23,"")</f>
        <v/>
      </c>
      <c r="C28" s="119"/>
      <c r="D28" s="7"/>
      <c r="E28" s="9" t="str">
        <f t="shared" si="0"/>
        <v/>
      </c>
      <c r="F28" s="9" t="str">
        <f t="shared" si="1"/>
        <v/>
      </c>
      <c r="G28" s="7"/>
      <c r="H28" s="9" t="str">
        <f t="shared" si="2"/>
        <v/>
      </c>
      <c r="I28" s="9" t="str">
        <f t="shared" si="3"/>
        <v/>
      </c>
      <c r="J28" s="7"/>
      <c r="K28" s="9" t="str">
        <f t="shared" si="4"/>
        <v/>
      </c>
      <c r="L28" s="9" t="str">
        <f t="shared" si="5"/>
        <v/>
      </c>
      <c r="M28" s="7"/>
      <c r="N28" s="9" t="str">
        <f t="shared" si="6"/>
        <v/>
      </c>
      <c r="O28" s="9" t="str">
        <f t="shared" si="7"/>
        <v/>
      </c>
      <c r="P28" s="7"/>
      <c r="Q28" s="9" t="str">
        <f t="shared" si="8"/>
        <v/>
      </c>
      <c r="R28" s="9" t="str">
        <f t="shared" si="9"/>
        <v/>
      </c>
      <c r="S28" s="7"/>
      <c r="T28" s="9" t="str">
        <f t="shared" si="10"/>
        <v/>
      </c>
      <c r="U28" s="9" t="str">
        <f t="shared" si="11"/>
        <v/>
      </c>
      <c r="V28" s="9">
        <f t="shared" si="12"/>
        <v>0</v>
      </c>
      <c r="W28" s="10">
        <f t="shared" si="13"/>
        <v>0</v>
      </c>
      <c r="X28" s="9">
        <f t="shared" si="14"/>
        <v>1</v>
      </c>
      <c r="Y28" s="132" t="str">
        <f t="shared" si="15"/>
        <v>E2</v>
      </c>
    </row>
    <row r="29" spans="1:25" s="74" customFormat="1" ht="24.95" customHeight="1">
      <c r="A29" s="8">
        <v>1023</v>
      </c>
      <c r="B29" s="119" t="str">
        <f>IF('STUDENT NAMES'!I24&lt;&gt;"",'STUDENT NAMES'!I24,"")</f>
        <v/>
      </c>
      <c r="C29" s="119"/>
      <c r="D29" s="7"/>
      <c r="E29" s="9" t="str">
        <f t="shared" si="0"/>
        <v/>
      </c>
      <c r="F29" s="9" t="str">
        <f t="shared" si="1"/>
        <v/>
      </c>
      <c r="G29" s="7"/>
      <c r="H29" s="9" t="str">
        <f t="shared" si="2"/>
        <v/>
      </c>
      <c r="I29" s="9" t="str">
        <f t="shared" si="3"/>
        <v/>
      </c>
      <c r="J29" s="7"/>
      <c r="K29" s="9" t="str">
        <f t="shared" si="4"/>
        <v/>
      </c>
      <c r="L29" s="9" t="str">
        <f t="shared" si="5"/>
        <v/>
      </c>
      <c r="M29" s="7"/>
      <c r="N29" s="9" t="str">
        <f t="shared" si="6"/>
        <v/>
      </c>
      <c r="O29" s="9" t="str">
        <f t="shared" si="7"/>
        <v/>
      </c>
      <c r="P29" s="7"/>
      <c r="Q29" s="9" t="str">
        <f t="shared" si="8"/>
        <v/>
      </c>
      <c r="R29" s="9" t="str">
        <f t="shared" si="9"/>
        <v/>
      </c>
      <c r="S29" s="7"/>
      <c r="T29" s="9" t="str">
        <f t="shared" si="10"/>
        <v/>
      </c>
      <c r="U29" s="9" t="str">
        <f t="shared" si="11"/>
        <v/>
      </c>
      <c r="V29" s="9">
        <f t="shared" si="12"/>
        <v>0</v>
      </c>
      <c r="W29" s="10">
        <f t="shared" si="13"/>
        <v>0</v>
      </c>
      <c r="X29" s="9">
        <f t="shared" si="14"/>
        <v>1</v>
      </c>
      <c r="Y29" s="132" t="str">
        <f t="shared" si="15"/>
        <v>E2</v>
      </c>
    </row>
    <row r="30" spans="1:25" s="11" customFormat="1" ht="24.95" customHeight="1">
      <c r="A30" s="8">
        <v>1024</v>
      </c>
      <c r="B30" s="119" t="str">
        <f>IF('STUDENT NAMES'!I25&lt;&gt;"",'STUDENT NAMES'!I25,"")</f>
        <v/>
      </c>
      <c r="C30" s="119" t="s">
        <v>112</v>
      </c>
      <c r="D30" s="7"/>
      <c r="E30" s="9" t="str">
        <f t="shared" si="0"/>
        <v/>
      </c>
      <c r="F30" s="9" t="str">
        <f t="shared" si="1"/>
        <v/>
      </c>
      <c r="G30" s="7"/>
      <c r="H30" s="9" t="str">
        <f t="shared" si="2"/>
        <v/>
      </c>
      <c r="I30" s="9" t="str">
        <f t="shared" si="3"/>
        <v/>
      </c>
      <c r="J30" s="7"/>
      <c r="K30" s="9" t="str">
        <f t="shared" si="4"/>
        <v/>
      </c>
      <c r="L30" s="9" t="str">
        <f t="shared" si="5"/>
        <v/>
      </c>
      <c r="M30" s="7"/>
      <c r="N30" s="9" t="str">
        <f t="shared" si="6"/>
        <v/>
      </c>
      <c r="O30" s="9" t="str">
        <f t="shared" si="7"/>
        <v/>
      </c>
      <c r="P30" s="7"/>
      <c r="Q30" s="9" t="str">
        <f t="shared" si="8"/>
        <v/>
      </c>
      <c r="R30" s="9" t="str">
        <f t="shared" si="9"/>
        <v/>
      </c>
      <c r="S30" s="7"/>
      <c r="T30" s="9" t="str">
        <f t="shared" si="10"/>
        <v/>
      </c>
      <c r="U30" s="9" t="str">
        <f t="shared" si="11"/>
        <v/>
      </c>
      <c r="V30" s="9">
        <f t="shared" si="12"/>
        <v>0</v>
      </c>
      <c r="W30" s="10">
        <f t="shared" si="13"/>
        <v>0</v>
      </c>
      <c r="X30" s="9">
        <f t="shared" si="14"/>
        <v>1</v>
      </c>
      <c r="Y30" s="132" t="str">
        <f t="shared" si="15"/>
        <v>E2</v>
      </c>
    </row>
    <row r="31" spans="1:25" s="11" customFormat="1" ht="24.95" customHeight="1">
      <c r="A31" s="8">
        <v>1025</v>
      </c>
      <c r="B31" s="119" t="str">
        <f>IF('STUDENT NAMES'!I26&lt;&gt;"",'STUDENT NAMES'!I26,"")</f>
        <v/>
      </c>
      <c r="C31" s="119"/>
      <c r="D31" s="7"/>
      <c r="E31" s="9" t="str">
        <f t="shared" si="0"/>
        <v/>
      </c>
      <c r="F31" s="9" t="str">
        <f t="shared" si="1"/>
        <v/>
      </c>
      <c r="G31" s="7"/>
      <c r="H31" s="9" t="str">
        <f t="shared" si="2"/>
        <v/>
      </c>
      <c r="I31" s="9" t="str">
        <f t="shared" si="3"/>
        <v/>
      </c>
      <c r="J31" s="7"/>
      <c r="K31" s="9" t="str">
        <f t="shared" si="4"/>
        <v/>
      </c>
      <c r="L31" s="9" t="str">
        <f t="shared" si="5"/>
        <v/>
      </c>
      <c r="M31" s="7"/>
      <c r="N31" s="9" t="str">
        <f t="shared" si="6"/>
        <v/>
      </c>
      <c r="O31" s="9" t="str">
        <f t="shared" si="7"/>
        <v/>
      </c>
      <c r="P31" s="7"/>
      <c r="Q31" s="9" t="str">
        <f t="shared" si="8"/>
        <v/>
      </c>
      <c r="R31" s="9" t="str">
        <f t="shared" si="9"/>
        <v/>
      </c>
      <c r="S31" s="7"/>
      <c r="T31" s="9" t="str">
        <f t="shared" si="10"/>
        <v/>
      </c>
      <c r="U31" s="9" t="str">
        <f t="shared" si="11"/>
        <v/>
      </c>
      <c r="V31" s="9">
        <f t="shared" si="12"/>
        <v>0</v>
      </c>
      <c r="W31" s="10">
        <f t="shared" si="13"/>
        <v>0</v>
      </c>
      <c r="X31" s="9">
        <f t="shared" si="14"/>
        <v>1</v>
      </c>
      <c r="Y31" s="132" t="str">
        <f t="shared" si="15"/>
        <v>E2</v>
      </c>
    </row>
    <row r="32" spans="1:25" s="11" customFormat="1" ht="24.95" customHeight="1">
      <c r="A32" s="8">
        <v>1026</v>
      </c>
      <c r="B32" s="119" t="str">
        <f>IF('STUDENT NAMES'!I27&lt;&gt;"",'STUDENT NAMES'!I27,"")</f>
        <v/>
      </c>
      <c r="C32" s="119"/>
      <c r="D32" s="7"/>
      <c r="E32" s="9" t="str">
        <f t="shared" si="0"/>
        <v/>
      </c>
      <c r="F32" s="9" t="str">
        <f t="shared" si="1"/>
        <v/>
      </c>
      <c r="G32" s="7"/>
      <c r="H32" s="9" t="str">
        <f t="shared" si="2"/>
        <v/>
      </c>
      <c r="I32" s="9" t="str">
        <f t="shared" si="3"/>
        <v/>
      </c>
      <c r="J32" s="7"/>
      <c r="K32" s="9" t="str">
        <f t="shared" si="4"/>
        <v/>
      </c>
      <c r="L32" s="9" t="str">
        <f t="shared" si="5"/>
        <v/>
      </c>
      <c r="M32" s="7"/>
      <c r="N32" s="9" t="str">
        <f t="shared" si="6"/>
        <v/>
      </c>
      <c r="O32" s="9" t="str">
        <f t="shared" si="7"/>
        <v/>
      </c>
      <c r="P32" s="7"/>
      <c r="Q32" s="9" t="str">
        <f t="shared" si="8"/>
        <v/>
      </c>
      <c r="R32" s="9" t="str">
        <f t="shared" si="9"/>
        <v/>
      </c>
      <c r="S32" s="7"/>
      <c r="T32" s="9" t="str">
        <f t="shared" si="10"/>
        <v/>
      </c>
      <c r="U32" s="9" t="str">
        <f t="shared" si="11"/>
        <v/>
      </c>
      <c r="V32" s="9">
        <f t="shared" si="12"/>
        <v>0</v>
      </c>
      <c r="W32" s="10">
        <f t="shared" si="13"/>
        <v>0</v>
      </c>
      <c r="X32" s="9">
        <f t="shared" si="14"/>
        <v>1</v>
      </c>
      <c r="Y32" s="132" t="str">
        <f t="shared" si="15"/>
        <v>E2</v>
      </c>
    </row>
    <row r="33" spans="1:25" s="11" customFormat="1" ht="24.95" customHeight="1">
      <c r="A33" s="8">
        <v>1027</v>
      </c>
      <c r="B33" s="119" t="str">
        <f>IF('STUDENT NAMES'!I28&lt;&gt;"",'STUDENT NAMES'!I28,"")</f>
        <v/>
      </c>
      <c r="C33" s="119"/>
      <c r="D33" s="7"/>
      <c r="E33" s="9" t="str">
        <f t="shared" si="0"/>
        <v/>
      </c>
      <c r="F33" s="9" t="str">
        <f t="shared" si="1"/>
        <v/>
      </c>
      <c r="G33" s="7"/>
      <c r="H33" s="9" t="str">
        <f t="shared" si="2"/>
        <v/>
      </c>
      <c r="I33" s="9" t="str">
        <f t="shared" si="3"/>
        <v/>
      </c>
      <c r="J33" s="7"/>
      <c r="K33" s="9" t="str">
        <f t="shared" si="4"/>
        <v/>
      </c>
      <c r="L33" s="9" t="str">
        <f t="shared" si="5"/>
        <v/>
      </c>
      <c r="M33" s="7"/>
      <c r="N33" s="9" t="str">
        <f t="shared" si="6"/>
        <v/>
      </c>
      <c r="O33" s="9" t="str">
        <f t="shared" si="7"/>
        <v/>
      </c>
      <c r="P33" s="7"/>
      <c r="Q33" s="9" t="str">
        <f t="shared" si="8"/>
        <v/>
      </c>
      <c r="R33" s="9" t="str">
        <f t="shared" si="9"/>
        <v/>
      </c>
      <c r="S33" s="7"/>
      <c r="T33" s="9" t="str">
        <f t="shared" si="10"/>
        <v/>
      </c>
      <c r="U33" s="9" t="str">
        <f t="shared" si="11"/>
        <v/>
      </c>
      <c r="V33" s="9">
        <f t="shared" si="12"/>
        <v>0</v>
      </c>
      <c r="W33" s="10">
        <f t="shared" si="13"/>
        <v>0</v>
      </c>
      <c r="X33" s="9">
        <f t="shared" si="14"/>
        <v>1</v>
      </c>
      <c r="Y33" s="132" t="str">
        <f t="shared" si="15"/>
        <v>E2</v>
      </c>
    </row>
    <row r="34" spans="1:25" s="11" customFormat="1" ht="24.95" customHeight="1">
      <c r="A34" s="8">
        <v>1028</v>
      </c>
      <c r="B34" s="119" t="str">
        <f>IF('STUDENT NAMES'!I29&lt;&gt;"",'STUDENT NAMES'!I29,"")</f>
        <v/>
      </c>
      <c r="C34" s="119"/>
      <c r="D34" s="7"/>
      <c r="E34" s="9" t="str">
        <f t="shared" si="0"/>
        <v/>
      </c>
      <c r="F34" s="9" t="str">
        <f t="shared" si="1"/>
        <v/>
      </c>
      <c r="G34" s="7"/>
      <c r="H34" s="9" t="str">
        <f t="shared" si="2"/>
        <v/>
      </c>
      <c r="I34" s="9" t="str">
        <f t="shared" si="3"/>
        <v/>
      </c>
      <c r="J34" s="7"/>
      <c r="K34" s="9" t="str">
        <f t="shared" si="4"/>
        <v/>
      </c>
      <c r="L34" s="9" t="str">
        <f t="shared" si="5"/>
        <v/>
      </c>
      <c r="M34" s="7"/>
      <c r="N34" s="9" t="str">
        <f t="shared" si="6"/>
        <v/>
      </c>
      <c r="O34" s="9" t="str">
        <f t="shared" si="7"/>
        <v/>
      </c>
      <c r="P34" s="7"/>
      <c r="Q34" s="9" t="str">
        <f t="shared" si="8"/>
        <v/>
      </c>
      <c r="R34" s="9" t="str">
        <f t="shared" si="9"/>
        <v/>
      </c>
      <c r="S34" s="7"/>
      <c r="T34" s="9" t="str">
        <f t="shared" si="10"/>
        <v/>
      </c>
      <c r="U34" s="9" t="str">
        <f t="shared" si="11"/>
        <v/>
      </c>
      <c r="V34" s="9">
        <f t="shared" si="12"/>
        <v>0</v>
      </c>
      <c r="W34" s="10">
        <f t="shared" si="13"/>
        <v>0</v>
      </c>
      <c r="X34" s="9">
        <f t="shared" si="14"/>
        <v>1</v>
      </c>
      <c r="Y34" s="132" t="str">
        <f t="shared" si="15"/>
        <v>E2</v>
      </c>
    </row>
    <row r="35" spans="1:25" s="74" customFormat="1" ht="24.95" customHeight="1">
      <c r="A35" s="8">
        <v>1029</v>
      </c>
      <c r="B35" s="119" t="str">
        <f>IF('STUDENT NAMES'!I30&lt;&gt;"",'STUDENT NAMES'!I30,"")</f>
        <v/>
      </c>
      <c r="C35" s="119"/>
      <c r="D35" s="7"/>
      <c r="E35" s="9" t="str">
        <f t="shared" si="0"/>
        <v/>
      </c>
      <c r="F35" s="9" t="str">
        <f t="shared" si="1"/>
        <v/>
      </c>
      <c r="G35" s="7"/>
      <c r="H35" s="9" t="str">
        <f t="shared" si="2"/>
        <v/>
      </c>
      <c r="I35" s="9" t="str">
        <f t="shared" si="3"/>
        <v/>
      </c>
      <c r="J35" s="7"/>
      <c r="K35" s="9" t="str">
        <f t="shared" si="4"/>
        <v/>
      </c>
      <c r="L35" s="9" t="str">
        <f t="shared" si="5"/>
        <v/>
      </c>
      <c r="M35" s="7"/>
      <c r="N35" s="9" t="str">
        <f t="shared" si="6"/>
        <v/>
      </c>
      <c r="O35" s="9" t="str">
        <f t="shared" si="7"/>
        <v/>
      </c>
      <c r="P35" s="7"/>
      <c r="Q35" s="9" t="str">
        <f t="shared" si="8"/>
        <v/>
      </c>
      <c r="R35" s="9" t="str">
        <f t="shared" si="9"/>
        <v/>
      </c>
      <c r="S35" s="7"/>
      <c r="T35" s="9" t="str">
        <f t="shared" si="10"/>
        <v/>
      </c>
      <c r="U35" s="9" t="str">
        <f t="shared" si="11"/>
        <v/>
      </c>
      <c r="V35" s="9">
        <f t="shared" si="12"/>
        <v>0</v>
      </c>
      <c r="W35" s="10">
        <f t="shared" si="13"/>
        <v>0</v>
      </c>
      <c r="X35" s="9">
        <f t="shared" si="14"/>
        <v>1</v>
      </c>
      <c r="Y35" s="132" t="str">
        <f t="shared" si="15"/>
        <v>E2</v>
      </c>
    </row>
    <row r="36" spans="1:25" s="11" customFormat="1" ht="24.95" customHeight="1">
      <c r="A36" s="8">
        <v>1030</v>
      </c>
      <c r="B36" s="119" t="str">
        <f>IF('STUDENT NAMES'!I31&lt;&gt;"",'STUDENT NAMES'!I31,"")</f>
        <v/>
      </c>
      <c r="C36" s="119"/>
      <c r="D36" s="7"/>
      <c r="E36" s="9" t="str">
        <f t="shared" si="0"/>
        <v/>
      </c>
      <c r="F36" s="9" t="str">
        <f t="shared" si="1"/>
        <v/>
      </c>
      <c r="G36" s="7"/>
      <c r="H36" s="9" t="str">
        <f t="shared" si="2"/>
        <v/>
      </c>
      <c r="I36" s="9" t="str">
        <f t="shared" si="3"/>
        <v/>
      </c>
      <c r="J36" s="7"/>
      <c r="K36" s="9" t="str">
        <f t="shared" si="4"/>
        <v/>
      </c>
      <c r="L36" s="9" t="str">
        <f t="shared" si="5"/>
        <v/>
      </c>
      <c r="M36" s="7"/>
      <c r="N36" s="9" t="str">
        <f t="shared" si="6"/>
        <v/>
      </c>
      <c r="O36" s="9" t="str">
        <f t="shared" si="7"/>
        <v/>
      </c>
      <c r="P36" s="7"/>
      <c r="Q36" s="9" t="str">
        <f t="shared" si="8"/>
        <v/>
      </c>
      <c r="R36" s="9" t="str">
        <f t="shared" si="9"/>
        <v/>
      </c>
      <c r="S36" s="7"/>
      <c r="T36" s="9" t="str">
        <f t="shared" si="10"/>
        <v/>
      </c>
      <c r="U36" s="9" t="str">
        <f t="shared" si="11"/>
        <v/>
      </c>
      <c r="V36" s="9">
        <f t="shared" si="12"/>
        <v>0</v>
      </c>
      <c r="W36" s="10">
        <f t="shared" si="13"/>
        <v>0</v>
      </c>
      <c r="X36" s="9">
        <f t="shared" si="14"/>
        <v>1</v>
      </c>
      <c r="Y36" s="132" t="str">
        <f t="shared" si="15"/>
        <v>E2</v>
      </c>
    </row>
    <row r="37" spans="1:25" s="11" customFormat="1" ht="24.95" customHeight="1">
      <c r="A37" s="8">
        <v>1031</v>
      </c>
      <c r="B37" s="119" t="str">
        <f>IF('STUDENT NAMES'!I32&lt;&gt;"",'STUDENT NAMES'!I32,"")</f>
        <v/>
      </c>
      <c r="C37" s="119"/>
      <c r="D37" s="7"/>
      <c r="E37" s="9" t="str">
        <f t="shared" si="0"/>
        <v/>
      </c>
      <c r="F37" s="9" t="str">
        <f t="shared" si="1"/>
        <v/>
      </c>
      <c r="G37" s="7"/>
      <c r="H37" s="9" t="str">
        <f t="shared" si="2"/>
        <v/>
      </c>
      <c r="I37" s="9" t="str">
        <f t="shared" si="3"/>
        <v/>
      </c>
      <c r="J37" s="7"/>
      <c r="K37" s="9" t="str">
        <f t="shared" si="4"/>
        <v/>
      </c>
      <c r="L37" s="9" t="str">
        <f t="shared" si="5"/>
        <v/>
      </c>
      <c r="M37" s="7"/>
      <c r="N37" s="9" t="str">
        <f t="shared" si="6"/>
        <v/>
      </c>
      <c r="O37" s="9" t="str">
        <f t="shared" si="7"/>
        <v/>
      </c>
      <c r="P37" s="7"/>
      <c r="Q37" s="9" t="str">
        <f t="shared" si="8"/>
        <v/>
      </c>
      <c r="R37" s="9" t="str">
        <f t="shared" si="9"/>
        <v/>
      </c>
      <c r="S37" s="7"/>
      <c r="T37" s="9" t="str">
        <f t="shared" si="10"/>
        <v/>
      </c>
      <c r="U37" s="9" t="str">
        <f t="shared" si="11"/>
        <v/>
      </c>
      <c r="V37" s="9">
        <f t="shared" si="12"/>
        <v>0</v>
      </c>
      <c r="W37" s="10">
        <f t="shared" si="13"/>
        <v>0</v>
      </c>
      <c r="X37" s="9">
        <f t="shared" si="14"/>
        <v>1</v>
      </c>
      <c r="Y37" s="132" t="str">
        <f t="shared" si="15"/>
        <v>E2</v>
      </c>
    </row>
    <row r="38" spans="1:25" s="11" customFormat="1" ht="24.95" customHeight="1">
      <c r="A38" s="8">
        <v>1032</v>
      </c>
      <c r="B38" s="119" t="str">
        <f>IF('STUDENT NAMES'!I33&lt;&gt;"",'STUDENT NAMES'!I33,"")</f>
        <v/>
      </c>
      <c r="C38" s="119"/>
      <c r="D38" s="7"/>
      <c r="E38" s="9" t="str">
        <f t="shared" si="0"/>
        <v/>
      </c>
      <c r="F38" s="9" t="str">
        <f t="shared" si="1"/>
        <v/>
      </c>
      <c r="G38" s="7"/>
      <c r="H38" s="9" t="str">
        <f t="shared" si="2"/>
        <v/>
      </c>
      <c r="I38" s="9" t="str">
        <f t="shared" si="3"/>
        <v/>
      </c>
      <c r="J38" s="7"/>
      <c r="K38" s="9" t="str">
        <f t="shared" si="4"/>
        <v/>
      </c>
      <c r="L38" s="9" t="str">
        <f t="shared" si="5"/>
        <v/>
      </c>
      <c r="M38" s="7"/>
      <c r="N38" s="9" t="str">
        <f t="shared" si="6"/>
        <v/>
      </c>
      <c r="O38" s="9" t="str">
        <f t="shared" si="7"/>
        <v/>
      </c>
      <c r="P38" s="7"/>
      <c r="Q38" s="9" t="str">
        <f t="shared" si="8"/>
        <v/>
      </c>
      <c r="R38" s="9" t="str">
        <f t="shared" si="9"/>
        <v/>
      </c>
      <c r="S38" s="7"/>
      <c r="T38" s="9" t="str">
        <f t="shared" si="10"/>
        <v/>
      </c>
      <c r="U38" s="9" t="str">
        <f t="shared" si="11"/>
        <v/>
      </c>
      <c r="V38" s="9">
        <f t="shared" si="12"/>
        <v>0</v>
      </c>
      <c r="W38" s="10">
        <f t="shared" si="13"/>
        <v>0</v>
      </c>
      <c r="X38" s="9">
        <f t="shared" si="14"/>
        <v>1</v>
      </c>
      <c r="Y38" s="132" t="str">
        <f t="shared" si="15"/>
        <v>E2</v>
      </c>
    </row>
    <row r="39" spans="1:25" s="11" customFormat="1" ht="24.95" customHeight="1">
      <c r="A39" s="8">
        <v>1033</v>
      </c>
      <c r="B39" s="119" t="str">
        <f>IF('STUDENT NAMES'!I34&lt;&gt;"",'STUDENT NAMES'!I34,"")</f>
        <v/>
      </c>
      <c r="C39" s="119"/>
      <c r="D39" s="7"/>
      <c r="E39" s="9" t="str">
        <f t="shared" si="0"/>
        <v/>
      </c>
      <c r="F39" s="9" t="str">
        <f t="shared" si="1"/>
        <v/>
      </c>
      <c r="G39" s="7"/>
      <c r="H39" s="9" t="str">
        <f t="shared" si="2"/>
        <v/>
      </c>
      <c r="I39" s="9" t="str">
        <f t="shared" si="3"/>
        <v/>
      </c>
      <c r="J39" s="7"/>
      <c r="K39" s="9" t="str">
        <f t="shared" si="4"/>
        <v/>
      </c>
      <c r="L39" s="9" t="str">
        <f t="shared" si="5"/>
        <v/>
      </c>
      <c r="M39" s="7"/>
      <c r="N39" s="9" t="str">
        <f t="shared" si="6"/>
        <v/>
      </c>
      <c r="O39" s="9" t="str">
        <f t="shared" si="7"/>
        <v/>
      </c>
      <c r="P39" s="7"/>
      <c r="Q39" s="9" t="str">
        <f t="shared" si="8"/>
        <v/>
      </c>
      <c r="R39" s="9" t="str">
        <f t="shared" si="9"/>
        <v/>
      </c>
      <c r="S39" s="7"/>
      <c r="T39" s="9" t="str">
        <f t="shared" si="10"/>
        <v/>
      </c>
      <c r="U39" s="9" t="str">
        <f t="shared" si="11"/>
        <v/>
      </c>
      <c r="V39" s="9">
        <f t="shared" si="12"/>
        <v>0</v>
      </c>
      <c r="W39" s="10">
        <f t="shared" si="13"/>
        <v>0</v>
      </c>
      <c r="X39" s="9">
        <f t="shared" si="14"/>
        <v>1</v>
      </c>
      <c r="Y39" s="132" t="str">
        <f t="shared" si="15"/>
        <v>E2</v>
      </c>
    </row>
    <row r="40" spans="1:25" s="11" customFormat="1" ht="24.95" customHeight="1">
      <c r="A40" s="8">
        <v>1034</v>
      </c>
      <c r="B40" s="119" t="str">
        <f>IF('STUDENT NAMES'!I35&lt;&gt;"",'STUDENT NAMES'!I35,"")</f>
        <v/>
      </c>
      <c r="C40" s="119"/>
      <c r="D40" s="7"/>
      <c r="E40" s="9" t="str">
        <f t="shared" si="0"/>
        <v/>
      </c>
      <c r="F40" s="9" t="str">
        <f t="shared" si="1"/>
        <v/>
      </c>
      <c r="G40" s="7"/>
      <c r="H40" s="9" t="str">
        <f t="shared" si="2"/>
        <v/>
      </c>
      <c r="I40" s="9" t="str">
        <f t="shared" si="3"/>
        <v/>
      </c>
      <c r="J40" s="7"/>
      <c r="K40" s="9" t="str">
        <f t="shared" si="4"/>
        <v/>
      </c>
      <c r="L40" s="9" t="str">
        <f t="shared" si="5"/>
        <v/>
      </c>
      <c r="M40" s="7"/>
      <c r="N40" s="9" t="str">
        <f t="shared" si="6"/>
        <v/>
      </c>
      <c r="O40" s="9" t="str">
        <f t="shared" si="7"/>
        <v/>
      </c>
      <c r="P40" s="7"/>
      <c r="Q40" s="9" t="str">
        <f t="shared" si="8"/>
        <v/>
      </c>
      <c r="R40" s="9" t="str">
        <f t="shared" si="9"/>
        <v/>
      </c>
      <c r="S40" s="7"/>
      <c r="T40" s="9" t="str">
        <f t="shared" si="10"/>
        <v/>
      </c>
      <c r="U40" s="9" t="str">
        <f t="shared" si="11"/>
        <v/>
      </c>
      <c r="V40" s="9">
        <f t="shared" si="12"/>
        <v>0</v>
      </c>
      <c r="W40" s="10">
        <f t="shared" si="13"/>
        <v>0</v>
      </c>
      <c r="X40" s="9">
        <f t="shared" si="14"/>
        <v>1</v>
      </c>
      <c r="Y40" s="132" t="str">
        <f t="shared" si="15"/>
        <v>E2</v>
      </c>
    </row>
    <row r="41" spans="1:25" s="11" customFormat="1" ht="24.95" customHeight="1">
      <c r="A41" s="8">
        <v>1035</v>
      </c>
      <c r="B41" s="119" t="str">
        <f>IF('STUDENT NAMES'!I36&lt;&gt;"",'STUDENT NAMES'!I36,"")</f>
        <v/>
      </c>
      <c r="C41" s="119" t="s">
        <v>112</v>
      </c>
      <c r="D41" s="7"/>
      <c r="E41" s="9" t="str">
        <f t="shared" si="0"/>
        <v/>
      </c>
      <c r="F41" s="9" t="str">
        <f t="shared" si="1"/>
        <v/>
      </c>
      <c r="G41" s="7"/>
      <c r="H41" s="9" t="str">
        <f t="shared" si="2"/>
        <v/>
      </c>
      <c r="I41" s="9" t="str">
        <f t="shared" si="3"/>
        <v/>
      </c>
      <c r="J41" s="7"/>
      <c r="K41" s="9" t="str">
        <f t="shared" si="4"/>
        <v/>
      </c>
      <c r="L41" s="9" t="str">
        <f t="shared" si="5"/>
        <v/>
      </c>
      <c r="M41" s="7"/>
      <c r="N41" s="9" t="str">
        <f t="shared" si="6"/>
        <v/>
      </c>
      <c r="O41" s="9" t="str">
        <f t="shared" si="7"/>
        <v/>
      </c>
      <c r="P41" s="7"/>
      <c r="Q41" s="9" t="str">
        <f t="shared" si="8"/>
        <v/>
      </c>
      <c r="R41" s="9" t="str">
        <f t="shared" si="9"/>
        <v/>
      </c>
      <c r="S41" s="7"/>
      <c r="T41" s="9" t="str">
        <f t="shared" si="10"/>
        <v/>
      </c>
      <c r="U41" s="9" t="str">
        <f t="shared" si="11"/>
        <v/>
      </c>
      <c r="V41" s="9">
        <f t="shared" si="12"/>
        <v>0</v>
      </c>
      <c r="W41" s="10">
        <f t="shared" si="13"/>
        <v>0</v>
      </c>
      <c r="X41" s="9">
        <f t="shared" si="14"/>
        <v>1</v>
      </c>
      <c r="Y41" s="132" t="str">
        <f t="shared" si="15"/>
        <v>E2</v>
      </c>
    </row>
    <row r="42" spans="1:25" s="74" customFormat="1" ht="24.95" customHeight="1">
      <c r="A42" s="8">
        <v>1036</v>
      </c>
      <c r="B42" s="119" t="str">
        <f>IF('STUDENT NAMES'!I37&lt;&gt;"",'STUDENT NAMES'!I37,"")</f>
        <v/>
      </c>
      <c r="C42" s="119"/>
      <c r="D42" s="7"/>
      <c r="E42" s="9" t="str">
        <f t="shared" si="0"/>
        <v/>
      </c>
      <c r="F42" s="9" t="str">
        <f t="shared" si="1"/>
        <v/>
      </c>
      <c r="G42" s="7"/>
      <c r="H42" s="9" t="str">
        <f t="shared" si="2"/>
        <v/>
      </c>
      <c r="I42" s="9" t="str">
        <f t="shared" si="3"/>
        <v/>
      </c>
      <c r="J42" s="7"/>
      <c r="K42" s="9" t="str">
        <f t="shared" si="4"/>
        <v/>
      </c>
      <c r="L42" s="9" t="str">
        <f t="shared" si="5"/>
        <v/>
      </c>
      <c r="M42" s="7"/>
      <c r="N42" s="9" t="str">
        <f t="shared" si="6"/>
        <v/>
      </c>
      <c r="O42" s="9" t="str">
        <f t="shared" si="7"/>
        <v/>
      </c>
      <c r="P42" s="7"/>
      <c r="Q42" s="9" t="str">
        <f t="shared" si="8"/>
        <v/>
      </c>
      <c r="R42" s="9" t="str">
        <f t="shared" si="9"/>
        <v/>
      </c>
      <c r="S42" s="7"/>
      <c r="T42" s="9" t="str">
        <f t="shared" si="10"/>
        <v/>
      </c>
      <c r="U42" s="9" t="str">
        <f t="shared" si="11"/>
        <v/>
      </c>
      <c r="V42" s="9">
        <f t="shared" si="12"/>
        <v>0</v>
      </c>
      <c r="W42" s="10">
        <f t="shared" si="13"/>
        <v>0</v>
      </c>
      <c r="X42" s="9">
        <f t="shared" si="14"/>
        <v>1</v>
      </c>
      <c r="Y42" s="132" t="str">
        <f t="shared" si="15"/>
        <v>E2</v>
      </c>
    </row>
    <row r="43" spans="1:25" s="11" customFormat="1" ht="24.95" customHeight="1">
      <c r="A43" s="8">
        <v>1037</v>
      </c>
      <c r="B43" s="119" t="str">
        <f>IF('STUDENT NAMES'!I38&lt;&gt;"",'STUDENT NAMES'!I38,"")</f>
        <v/>
      </c>
      <c r="C43" s="119" t="s">
        <v>112</v>
      </c>
      <c r="D43" s="7"/>
      <c r="E43" s="9" t="str">
        <f t="shared" si="0"/>
        <v/>
      </c>
      <c r="F43" s="9" t="str">
        <f t="shared" si="1"/>
        <v/>
      </c>
      <c r="G43" s="7"/>
      <c r="H43" s="9" t="str">
        <f t="shared" si="2"/>
        <v/>
      </c>
      <c r="I43" s="9" t="str">
        <f t="shared" si="3"/>
        <v/>
      </c>
      <c r="J43" s="7"/>
      <c r="K43" s="9" t="str">
        <f t="shared" si="4"/>
        <v/>
      </c>
      <c r="L43" s="9" t="str">
        <f t="shared" si="5"/>
        <v/>
      </c>
      <c r="M43" s="7"/>
      <c r="N43" s="9" t="str">
        <f t="shared" si="6"/>
        <v/>
      </c>
      <c r="O43" s="9" t="str">
        <f t="shared" si="7"/>
        <v/>
      </c>
      <c r="P43" s="7"/>
      <c r="Q43" s="9" t="str">
        <f t="shared" si="8"/>
        <v/>
      </c>
      <c r="R43" s="9" t="str">
        <f t="shared" si="9"/>
        <v/>
      </c>
      <c r="S43" s="7"/>
      <c r="T43" s="9" t="str">
        <f t="shared" si="10"/>
        <v/>
      </c>
      <c r="U43" s="9" t="str">
        <f t="shared" si="11"/>
        <v/>
      </c>
      <c r="V43" s="9">
        <f t="shared" si="12"/>
        <v>0</v>
      </c>
      <c r="W43" s="10">
        <f t="shared" si="13"/>
        <v>0</v>
      </c>
      <c r="X43" s="9">
        <f t="shared" si="14"/>
        <v>1</v>
      </c>
      <c r="Y43" s="132" t="str">
        <f t="shared" si="15"/>
        <v>E2</v>
      </c>
    </row>
    <row r="44" spans="1:25" s="11" customFormat="1" ht="24.95" customHeight="1">
      <c r="A44" s="8">
        <v>1038</v>
      </c>
      <c r="B44" s="119" t="str">
        <f>IF('STUDENT NAMES'!I39&lt;&gt;"",'STUDENT NAMES'!I39,"")</f>
        <v/>
      </c>
      <c r="C44" s="119"/>
      <c r="D44" s="7"/>
      <c r="E44" s="9" t="str">
        <f t="shared" si="0"/>
        <v/>
      </c>
      <c r="F44" s="9" t="str">
        <f t="shared" si="1"/>
        <v/>
      </c>
      <c r="G44" s="7"/>
      <c r="H44" s="9" t="str">
        <f t="shared" si="2"/>
        <v/>
      </c>
      <c r="I44" s="9" t="str">
        <f t="shared" si="3"/>
        <v/>
      </c>
      <c r="J44" s="7"/>
      <c r="K44" s="9" t="str">
        <f t="shared" si="4"/>
        <v/>
      </c>
      <c r="L44" s="9" t="str">
        <f t="shared" si="5"/>
        <v/>
      </c>
      <c r="M44" s="7"/>
      <c r="N44" s="9" t="str">
        <f t="shared" si="6"/>
        <v/>
      </c>
      <c r="O44" s="9" t="str">
        <f t="shared" si="7"/>
        <v/>
      </c>
      <c r="P44" s="7"/>
      <c r="Q44" s="9" t="str">
        <f t="shared" si="8"/>
        <v/>
      </c>
      <c r="R44" s="9" t="str">
        <f t="shared" si="9"/>
        <v/>
      </c>
      <c r="S44" s="7"/>
      <c r="T44" s="9" t="str">
        <f t="shared" si="10"/>
        <v/>
      </c>
      <c r="U44" s="9" t="str">
        <f t="shared" si="11"/>
        <v/>
      </c>
      <c r="V44" s="9">
        <f t="shared" si="12"/>
        <v>0</v>
      </c>
      <c r="W44" s="10">
        <f t="shared" si="13"/>
        <v>0</v>
      </c>
      <c r="X44" s="9">
        <f t="shared" si="14"/>
        <v>1</v>
      </c>
      <c r="Y44" s="132" t="str">
        <f t="shared" si="15"/>
        <v>E2</v>
      </c>
    </row>
    <row r="45" spans="1:25" s="11" customFormat="1" ht="24.95" customHeight="1">
      <c r="A45" s="8">
        <v>1039</v>
      </c>
      <c r="B45" s="119" t="str">
        <f>IF('STUDENT NAMES'!I40&lt;&gt;"",'STUDENT NAMES'!I40,"")</f>
        <v/>
      </c>
      <c r="C45" s="119"/>
      <c r="D45" s="7"/>
      <c r="E45" s="9" t="str">
        <f t="shared" si="0"/>
        <v/>
      </c>
      <c r="F45" s="9" t="str">
        <f t="shared" si="1"/>
        <v/>
      </c>
      <c r="G45" s="7"/>
      <c r="H45" s="9" t="str">
        <f t="shared" si="2"/>
        <v/>
      </c>
      <c r="I45" s="9" t="str">
        <f t="shared" si="3"/>
        <v/>
      </c>
      <c r="J45" s="7"/>
      <c r="K45" s="9" t="str">
        <f t="shared" si="4"/>
        <v/>
      </c>
      <c r="L45" s="9" t="str">
        <f t="shared" si="5"/>
        <v/>
      </c>
      <c r="M45" s="7"/>
      <c r="N45" s="9" t="str">
        <f t="shared" si="6"/>
        <v/>
      </c>
      <c r="O45" s="9" t="str">
        <f t="shared" si="7"/>
        <v/>
      </c>
      <c r="P45" s="7"/>
      <c r="Q45" s="9" t="str">
        <f t="shared" si="8"/>
        <v/>
      </c>
      <c r="R45" s="9" t="str">
        <f t="shared" si="9"/>
        <v/>
      </c>
      <c r="S45" s="7"/>
      <c r="T45" s="9" t="str">
        <f t="shared" si="10"/>
        <v/>
      </c>
      <c r="U45" s="9" t="str">
        <f t="shared" si="11"/>
        <v/>
      </c>
      <c r="V45" s="9">
        <f t="shared" si="12"/>
        <v>0</v>
      </c>
      <c r="W45" s="10">
        <f t="shared" si="13"/>
        <v>0</v>
      </c>
      <c r="X45" s="9">
        <f t="shared" si="14"/>
        <v>1</v>
      </c>
      <c r="Y45" s="132" t="str">
        <f t="shared" si="15"/>
        <v>E2</v>
      </c>
    </row>
    <row r="46" spans="1:25" s="11" customFormat="1" ht="16.5" customHeight="1">
      <c r="A46" s="8">
        <v>1040</v>
      </c>
      <c r="B46" s="119" t="str">
        <f>IF('STUDENT NAMES'!I41&lt;&gt;"",'STUDENT NAMES'!I41,"")</f>
        <v/>
      </c>
      <c r="C46" s="119"/>
      <c r="D46" s="7"/>
      <c r="E46" s="9" t="str">
        <f t="shared" si="0"/>
        <v/>
      </c>
      <c r="F46" s="9" t="str">
        <f t="shared" si="1"/>
        <v/>
      </c>
      <c r="G46" s="7"/>
      <c r="H46" s="9"/>
      <c r="I46" s="9"/>
      <c r="J46" s="7"/>
      <c r="K46" s="9" t="str">
        <f t="shared" si="4"/>
        <v/>
      </c>
      <c r="L46" s="9" t="str">
        <f t="shared" si="5"/>
        <v/>
      </c>
      <c r="M46" s="7"/>
      <c r="N46" s="9" t="str">
        <f t="shared" si="6"/>
        <v/>
      </c>
      <c r="O46" s="9" t="str">
        <f t="shared" si="7"/>
        <v/>
      </c>
      <c r="P46" s="7"/>
      <c r="Q46" s="9" t="str">
        <f t="shared" si="8"/>
        <v/>
      </c>
      <c r="R46" s="9" t="str">
        <f t="shared" si="9"/>
        <v/>
      </c>
      <c r="S46" s="7"/>
      <c r="T46" s="9" t="str">
        <f t="shared" si="10"/>
        <v/>
      </c>
      <c r="U46" s="9" t="str">
        <f t="shared" si="11"/>
        <v/>
      </c>
      <c r="V46" s="9">
        <f t="shared" si="12"/>
        <v>0</v>
      </c>
      <c r="W46" s="10">
        <f t="shared" si="13"/>
        <v>0</v>
      </c>
      <c r="X46" s="9">
        <f t="shared" si="14"/>
        <v>1</v>
      </c>
      <c r="Y46" s="132" t="str">
        <f t="shared" si="15"/>
        <v>E2</v>
      </c>
    </row>
    <row r="47" spans="1:25" s="11" customFormat="1" ht="16.5" customHeight="1">
      <c r="A47" s="8">
        <v>1041</v>
      </c>
      <c r="B47" s="119" t="str">
        <f>IF('STUDENT NAMES'!I42&lt;&gt;"",'STUDENT NAMES'!I42,"")</f>
        <v/>
      </c>
      <c r="C47" s="120"/>
      <c r="D47" s="7"/>
      <c r="E47" s="9" t="str">
        <f t="shared" si="0"/>
        <v/>
      </c>
      <c r="F47" s="9" t="str">
        <f t="shared" si="1"/>
        <v/>
      </c>
      <c r="G47" s="7"/>
      <c r="H47" s="9" t="str">
        <f t="shared" si="2"/>
        <v/>
      </c>
      <c r="I47" s="9" t="str">
        <f t="shared" si="3"/>
        <v/>
      </c>
      <c r="J47" s="7"/>
      <c r="K47" s="9" t="str">
        <f t="shared" si="4"/>
        <v/>
      </c>
      <c r="L47" s="9" t="str">
        <f t="shared" si="5"/>
        <v/>
      </c>
      <c r="M47" s="7"/>
      <c r="N47" s="9" t="str">
        <f t="shared" si="6"/>
        <v/>
      </c>
      <c r="O47" s="9" t="str">
        <f t="shared" si="7"/>
        <v/>
      </c>
      <c r="P47" s="7"/>
      <c r="Q47" s="9" t="str">
        <f t="shared" si="8"/>
        <v/>
      </c>
      <c r="R47" s="9" t="str">
        <f t="shared" si="9"/>
        <v/>
      </c>
      <c r="S47" s="7"/>
      <c r="T47" s="9" t="str">
        <f t="shared" si="10"/>
        <v/>
      </c>
      <c r="U47" s="9" t="str">
        <f t="shared" si="11"/>
        <v/>
      </c>
      <c r="V47" s="9">
        <f t="shared" si="12"/>
        <v>0</v>
      </c>
      <c r="W47" s="10">
        <f t="shared" si="13"/>
        <v>0</v>
      </c>
      <c r="X47" s="9">
        <f t="shared" si="14"/>
        <v>1</v>
      </c>
      <c r="Y47" s="132" t="str">
        <f t="shared" si="15"/>
        <v>E2</v>
      </c>
    </row>
    <row r="48" spans="1:25" s="11" customFormat="1" ht="16.5" customHeight="1">
      <c r="A48" s="8">
        <v>1042</v>
      </c>
      <c r="B48" s="119" t="str">
        <f>IF('STUDENT NAMES'!I43&lt;&gt;"",'STUDENT NAMES'!I43,"")</f>
        <v/>
      </c>
      <c r="C48" s="120"/>
      <c r="D48" s="7"/>
      <c r="E48" s="9" t="str">
        <f t="shared" si="0"/>
        <v/>
      </c>
      <c r="F48" s="9" t="str">
        <f t="shared" si="1"/>
        <v/>
      </c>
      <c r="G48" s="7"/>
      <c r="H48" s="9" t="str">
        <f t="shared" si="2"/>
        <v/>
      </c>
      <c r="I48" s="9" t="str">
        <f t="shared" si="3"/>
        <v/>
      </c>
      <c r="J48" s="7"/>
      <c r="K48" s="9" t="str">
        <f t="shared" si="4"/>
        <v/>
      </c>
      <c r="L48" s="9" t="str">
        <f t="shared" si="5"/>
        <v/>
      </c>
      <c r="M48" s="7"/>
      <c r="N48" s="9" t="str">
        <f t="shared" si="6"/>
        <v/>
      </c>
      <c r="O48" s="9" t="str">
        <f t="shared" si="7"/>
        <v/>
      </c>
      <c r="P48" s="7"/>
      <c r="Q48" s="9" t="str">
        <f t="shared" si="8"/>
        <v/>
      </c>
      <c r="R48" s="9" t="str">
        <f t="shared" si="9"/>
        <v/>
      </c>
      <c r="S48" s="7"/>
      <c r="T48" s="9" t="str">
        <f t="shared" si="10"/>
        <v/>
      </c>
      <c r="U48" s="9" t="str">
        <f t="shared" si="11"/>
        <v/>
      </c>
      <c r="V48" s="9">
        <f t="shared" si="12"/>
        <v>0</v>
      </c>
      <c r="W48" s="10">
        <f t="shared" si="13"/>
        <v>0</v>
      </c>
      <c r="X48" s="9">
        <f t="shared" si="14"/>
        <v>1</v>
      </c>
      <c r="Y48" s="132" t="str">
        <f t="shared" si="15"/>
        <v>E2</v>
      </c>
    </row>
    <row r="49" spans="1:25" s="11" customFormat="1" ht="16.5" customHeight="1">
      <c r="A49" s="8">
        <v>1043</v>
      </c>
      <c r="B49" s="119" t="str">
        <f>IF('STUDENT NAMES'!I44&lt;&gt;"",'STUDENT NAMES'!I44,"")</f>
        <v/>
      </c>
      <c r="C49" s="120"/>
      <c r="D49" s="7"/>
      <c r="E49" s="9" t="str">
        <f t="shared" si="0"/>
        <v/>
      </c>
      <c r="F49" s="9" t="str">
        <f t="shared" si="1"/>
        <v/>
      </c>
      <c r="G49" s="7"/>
      <c r="H49" s="9" t="str">
        <f t="shared" si="2"/>
        <v/>
      </c>
      <c r="I49" s="9" t="str">
        <f t="shared" si="3"/>
        <v/>
      </c>
      <c r="J49" s="7"/>
      <c r="K49" s="9" t="str">
        <f t="shared" si="4"/>
        <v/>
      </c>
      <c r="L49" s="9" t="str">
        <f t="shared" si="5"/>
        <v/>
      </c>
      <c r="M49" s="7"/>
      <c r="N49" s="9" t="str">
        <f t="shared" si="6"/>
        <v/>
      </c>
      <c r="O49" s="9" t="str">
        <f t="shared" si="7"/>
        <v/>
      </c>
      <c r="P49" s="7"/>
      <c r="Q49" s="9" t="str">
        <f t="shared" si="8"/>
        <v/>
      </c>
      <c r="R49" s="9" t="str">
        <f t="shared" si="9"/>
        <v/>
      </c>
      <c r="S49" s="7"/>
      <c r="T49" s="9" t="str">
        <f t="shared" si="10"/>
        <v/>
      </c>
      <c r="U49" s="9" t="str">
        <f t="shared" si="11"/>
        <v/>
      </c>
      <c r="V49" s="9">
        <f t="shared" si="12"/>
        <v>0</v>
      </c>
      <c r="W49" s="10">
        <f t="shared" si="13"/>
        <v>0</v>
      </c>
      <c r="X49" s="9">
        <f t="shared" si="14"/>
        <v>1</v>
      </c>
      <c r="Y49" s="132" t="str">
        <f t="shared" si="15"/>
        <v>E2</v>
      </c>
    </row>
    <row r="50" spans="1:25" s="11" customFormat="1" ht="16.5" customHeight="1">
      <c r="A50" s="8">
        <v>1044</v>
      </c>
      <c r="B50" s="119" t="str">
        <f>IF('STUDENT NAMES'!I45&lt;&gt;"",'STUDENT NAMES'!I45,"")</f>
        <v/>
      </c>
      <c r="C50" s="120"/>
      <c r="D50" s="7"/>
      <c r="E50" s="9" t="str">
        <f t="shared" si="0"/>
        <v/>
      </c>
      <c r="F50" s="9" t="str">
        <f t="shared" si="1"/>
        <v/>
      </c>
      <c r="G50" s="7"/>
      <c r="H50" s="9" t="str">
        <f t="shared" si="2"/>
        <v/>
      </c>
      <c r="I50" s="9" t="str">
        <f t="shared" si="3"/>
        <v/>
      </c>
      <c r="J50" s="7"/>
      <c r="K50" s="9" t="str">
        <f t="shared" si="4"/>
        <v/>
      </c>
      <c r="L50" s="9" t="str">
        <f t="shared" si="5"/>
        <v/>
      </c>
      <c r="M50" s="7"/>
      <c r="N50" s="9" t="str">
        <f t="shared" si="6"/>
        <v/>
      </c>
      <c r="O50" s="9" t="str">
        <f t="shared" si="7"/>
        <v/>
      </c>
      <c r="P50" s="7"/>
      <c r="Q50" s="9" t="str">
        <f t="shared" si="8"/>
        <v/>
      </c>
      <c r="R50" s="9" t="str">
        <f t="shared" si="9"/>
        <v/>
      </c>
      <c r="S50" s="7"/>
      <c r="T50" s="9" t="str">
        <f t="shared" si="10"/>
        <v/>
      </c>
      <c r="U50" s="9" t="str">
        <f t="shared" si="11"/>
        <v/>
      </c>
      <c r="V50" s="9">
        <f t="shared" si="12"/>
        <v>0</v>
      </c>
      <c r="W50" s="10">
        <f t="shared" si="13"/>
        <v>0</v>
      </c>
      <c r="X50" s="9">
        <f t="shared" si="14"/>
        <v>1</v>
      </c>
      <c r="Y50" s="132" t="str">
        <f t="shared" si="15"/>
        <v>E2</v>
      </c>
    </row>
    <row r="51" spans="1:25" s="11" customFormat="1" ht="16.5" customHeight="1">
      <c r="A51" s="8">
        <v>1045</v>
      </c>
      <c r="B51" s="119" t="str">
        <f>IF('STUDENT NAMES'!I46&lt;&gt;"",'STUDENT NAMES'!I46,"")</f>
        <v/>
      </c>
      <c r="C51" s="120"/>
      <c r="D51" s="7"/>
      <c r="E51" s="9" t="str">
        <f t="shared" si="0"/>
        <v/>
      </c>
      <c r="F51" s="9" t="str">
        <f t="shared" si="1"/>
        <v/>
      </c>
      <c r="G51" s="7"/>
      <c r="H51" s="9" t="str">
        <f t="shared" si="2"/>
        <v/>
      </c>
      <c r="I51" s="9" t="str">
        <f t="shared" si="3"/>
        <v/>
      </c>
      <c r="J51" s="7"/>
      <c r="K51" s="9" t="str">
        <f t="shared" si="4"/>
        <v/>
      </c>
      <c r="L51" s="9" t="str">
        <f t="shared" si="5"/>
        <v/>
      </c>
      <c r="M51" s="7"/>
      <c r="N51" s="9" t="str">
        <f t="shared" si="6"/>
        <v/>
      </c>
      <c r="O51" s="9" t="str">
        <f t="shared" si="7"/>
        <v/>
      </c>
      <c r="P51" s="7"/>
      <c r="Q51" s="9" t="str">
        <f t="shared" si="8"/>
        <v/>
      </c>
      <c r="R51" s="9" t="str">
        <f t="shared" si="9"/>
        <v/>
      </c>
      <c r="S51" s="7"/>
      <c r="T51" s="9" t="str">
        <f t="shared" si="10"/>
        <v/>
      </c>
      <c r="U51" s="9" t="str">
        <f t="shared" si="11"/>
        <v/>
      </c>
      <c r="V51" s="9">
        <f t="shared" si="12"/>
        <v>0</v>
      </c>
      <c r="W51" s="10">
        <f t="shared" si="13"/>
        <v>0</v>
      </c>
      <c r="X51" s="9">
        <f t="shared" si="14"/>
        <v>1</v>
      </c>
      <c r="Y51" s="132" t="str">
        <f t="shared" si="15"/>
        <v>E2</v>
      </c>
    </row>
    <row r="52" spans="1:25" s="11" customFormat="1" ht="16.5" customHeight="1">
      <c r="A52" s="8">
        <v>1046</v>
      </c>
      <c r="B52" s="119" t="str">
        <f>IF('STUDENT NAMES'!I47&lt;&gt;"",'STUDENT NAMES'!I47,"")</f>
        <v/>
      </c>
      <c r="C52" s="120"/>
      <c r="D52" s="7"/>
      <c r="E52" s="9" t="str">
        <f t="shared" si="0"/>
        <v/>
      </c>
      <c r="F52" s="9" t="str">
        <f t="shared" si="1"/>
        <v/>
      </c>
      <c r="G52" s="7"/>
      <c r="H52" s="9" t="str">
        <f t="shared" si="2"/>
        <v/>
      </c>
      <c r="I52" s="9" t="str">
        <f t="shared" si="3"/>
        <v/>
      </c>
      <c r="J52" s="7"/>
      <c r="K52" s="9" t="str">
        <f t="shared" si="4"/>
        <v/>
      </c>
      <c r="L52" s="9" t="str">
        <f t="shared" si="5"/>
        <v/>
      </c>
      <c r="M52" s="7"/>
      <c r="N52" s="9" t="str">
        <f t="shared" si="6"/>
        <v/>
      </c>
      <c r="O52" s="9" t="str">
        <f t="shared" si="7"/>
        <v/>
      </c>
      <c r="P52" s="7"/>
      <c r="Q52" s="9" t="str">
        <f t="shared" si="8"/>
        <v/>
      </c>
      <c r="R52" s="9" t="str">
        <f t="shared" si="9"/>
        <v/>
      </c>
      <c r="S52" s="7"/>
      <c r="T52" s="9" t="str">
        <f t="shared" si="10"/>
        <v/>
      </c>
      <c r="U52" s="9" t="str">
        <f t="shared" si="11"/>
        <v/>
      </c>
      <c r="V52" s="9">
        <f t="shared" si="12"/>
        <v>0</v>
      </c>
      <c r="W52" s="10">
        <f t="shared" si="13"/>
        <v>0</v>
      </c>
      <c r="X52" s="9">
        <f t="shared" si="14"/>
        <v>1</v>
      </c>
      <c r="Y52" s="132" t="str">
        <f t="shared" si="15"/>
        <v>E2</v>
      </c>
    </row>
    <row r="53" spans="1:25" s="11" customFormat="1" ht="16.5" customHeight="1">
      <c r="A53" s="8">
        <v>1047</v>
      </c>
      <c r="B53" s="119" t="str">
        <f>IF('STUDENT NAMES'!I48&lt;&gt;"",'STUDENT NAMES'!I48,"")</f>
        <v/>
      </c>
      <c r="C53" s="120"/>
      <c r="D53" s="7"/>
      <c r="E53" s="9" t="str">
        <f t="shared" si="0"/>
        <v/>
      </c>
      <c r="F53" s="106" t="str">
        <f t="shared" si="1"/>
        <v/>
      </c>
      <c r="G53" s="7"/>
      <c r="H53" s="9" t="str">
        <f t="shared" si="2"/>
        <v/>
      </c>
      <c r="I53" s="106" t="str">
        <f t="shared" si="3"/>
        <v/>
      </c>
      <c r="J53" s="7"/>
      <c r="K53" s="9" t="str">
        <f t="shared" si="4"/>
        <v/>
      </c>
      <c r="L53" s="106" t="str">
        <f t="shared" si="5"/>
        <v/>
      </c>
      <c r="M53" s="7"/>
      <c r="N53" s="9" t="str">
        <f t="shared" si="6"/>
        <v/>
      </c>
      <c r="O53" s="106" t="str">
        <f t="shared" si="7"/>
        <v/>
      </c>
      <c r="P53" s="7"/>
      <c r="Q53" s="9" t="str">
        <f t="shared" si="8"/>
        <v/>
      </c>
      <c r="R53" s="106" t="str">
        <f t="shared" si="9"/>
        <v/>
      </c>
      <c r="S53" s="7"/>
      <c r="T53" s="9" t="str">
        <f t="shared" si="10"/>
        <v/>
      </c>
      <c r="U53" s="106" t="str">
        <f t="shared" si="11"/>
        <v/>
      </c>
      <c r="V53" s="9">
        <f t="shared" si="12"/>
        <v>0</v>
      </c>
      <c r="W53" s="10">
        <f t="shared" si="13"/>
        <v>0</v>
      </c>
      <c r="X53" s="9">
        <f t="shared" si="14"/>
        <v>1</v>
      </c>
      <c r="Y53" s="132" t="str">
        <f t="shared" si="15"/>
        <v>E2</v>
      </c>
    </row>
    <row r="54" spans="1:25" s="11" customFormat="1" ht="18.95" customHeight="1">
      <c r="A54" s="19"/>
      <c r="B54" s="104"/>
      <c r="C54" s="104"/>
      <c r="D54" s="172" t="s">
        <v>50</v>
      </c>
      <c r="E54" s="172"/>
      <c r="F54" s="172"/>
      <c r="G54" s="172" t="s">
        <v>12</v>
      </c>
      <c r="H54" s="172"/>
      <c r="I54" s="172"/>
      <c r="J54" s="172" t="s">
        <v>14</v>
      </c>
      <c r="K54" s="172"/>
      <c r="L54" s="172"/>
      <c r="M54" s="172" t="s">
        <v>20</v>
      </c>
      <c r="N54" s="172"/>
      <c r="O54" s="172"/>
      <c r="P54" s="172" t="s">
        <v>15</v>
      </c>
      <c r="Q54" s="172"/>
      <c r="R54" s="172"/>
      <c r="S54" s="172" t="s">
        <v>16</v>
      </c>
      <c r="T54" s="172"/>
      <c r="U54" s="172"/>
      <c r="V54" s="13"/>
      <c r="W54" s="107"/>
      <c r="X54" s="13"/>
    </row>
    <row r="55" spans="1:25" s="11" customFormat="1" ht="18.95" customHeight="1">
      <c r="A55" s="167" t="s">
        <v>89</v>
      </c>
      <c r="B55" s="168"/>
      <c r="C55" s="137"/>
      <c r="D55" s="12">
        <f>SUM(D7:D53)</f>
        <v>0</v>
      </c>
      <c r="E55" s="13"/>
      <c r="F55" s="13"/>
      <c r="G55" s="9">
        <f>SUM(G7:G53)</f>
        <v>0</v>
      </c>
      <c r="H55" s="13"/>
      <c r="I55" s="13"/>
      <c r="J55" s="9">
        <f>SUM(J7:J53)</f>
        <v>0</v>
      </c>
      <c r="K55" s="13"/>
      <c r="L55" s="13"/>
      <c r="M55" s="9">
        <f>SUM(M7:M53)</f>
        <v>0</v>
      </c>
      <c r="N55" s="13"/>
      <c r="O55" s="13"/>
      <c r="P55" s="9">
        <f>SUM(P7:P53)</f>
        <v>0</v>
      </c>
      <c r="Q55" s="13"/>
      <c r="R55" s="13"/>
      <c r="S55" s="9">
        <f>SUM(S7:S53)</f>
        <v>0</v>
      </c>
      <c r="T55" s="13"/>
      <c r="U55" s="13"/>
      <c r="V55" s="13"/>
      <c r="W55" s="110">
        <f>SUM(W7:W53)</f>
        <v>0</v>
      </c>
      <c r="X55" s="13"/>
    </row>
    <row r="56" spans="1:25" s="11" customFormat="1" ht="18.95" customHeight="1">
      <c r="A56" s="165" t="s">
        <v>92</v>
      </c>
      <c r="B56" s="166"/>
      <c r="C56" s="136"/>
      <c r="D56" s="5" t="e">
        <f>AVERAGE(D7:D53)/40*100</f>
        <v>#DIV/0!</v>
      </c>
      <c r="E56" s="108"/>
      <c r="F56" s="108"/>
      <c r="G56" s="5" t="e">
        <f>AVERAGE(G7:G53)/40*100</f>
        <v>#DIV/0!</v>
      </c>
      <c r="H56" s="108"/>
      <c r="I56" s="108"/>
      <c r="J56" s="5" t="e">
        <f>AVERAGE(J7:J53)/40*100</f>
        <v>#DIV/0!</v>
      </c>
      <c r="K56" s="108"/>
      <c r="L56" s="108"/>
      <c r="M56" s="5" t="e">
        <f>AVERAGE(M7:M53)/40*100</f>
        <v>#DIV/0!</v>
      </c>
      <c r="N56" s="108"/>
      <c r="O56" s="108"/>
      <c r="P56" s="5" t="e">
        <f>AVERAGE(P7:P53)/40*100</f>
        <v>#DIV/0!</v>
      </c>
      <c r="Q56" s="108"/>
      <c r="R56" s="108"/>
      <c r="S56" s="5" t="e">
        <f>AVERAGE(S7:S53)/40*100</f>
        <v>#DIV/0!</v>
      </c>
      <c r="T56" s="108"/>
      <c r="U56" s="108"/>
      <c r="V56" s="108"/>
      <c r="W56" s="111">
        <f>AVERAGE(W7:W53)</f>
        <v>0</v>
      </c>
    </row>
    <row r="57" spans="1:25" s="11" customFormat="1" ht="18.95" customHeight="1">
      <c r="A57" s="181" t="s">
        <v>22</v>
      </c>
      <c r="B57" s="180"/>
      <c r="C57" s="139"/>
      <c r="D57" s="5" t="e">
        <f t="shared" ref="D57" si="16">(D64-D58)*100/D64</f>
        <v>#DIV/0!</v>
      </c>
      <c r="E57" s="108"/>
      <c r="F57" s="108"/>
      <c r="G57" s="5" t="e">
        <f t="shared" ref="G57" si="17">(G64-G58)*100/G64</f>
        <v>#DIV/0!</v>
      </c>
      <c r="H57" s="108"/>
      <c r="I57" s="108"/>
      <c r="J57" s="5" t="e">
        <f t="shared" ref="J57" si="18">(J64-J58)*100/J64</f>
        <v>#DIV/0!</v>
      </c>
      <c r="K57" s="108"/>
      <c r="L57" s="108"/>
      <c r="M57" s="5" t="e">
        <f t="shared" ref="M57" si="19">(M64-M58)*100/M64</f>
        <v>#DIV/0!</v>
      </c>
      <c r="N57" s="108"/>
      <c r="O57" s="108"/>
      <c r="P57" s="5" t="e">
        <f t="shared" ref="P57" si="20">(P64-P58)*100/P64</f>
        <v>#DIV/0!</v>
      </c>
      <c r="Q57" s="108"/>
      <c r="R57" s="108"/>
      <c r="S57" s="5" t="e">
        <f t="shared" ref="S57" si="21">(S64-S58)*100/S64</f>
        <v>#DIV/0!</v>
      </c>
      <c r="T57" s="108"/>
      <c r="U57" s="108"/>
      <c r="V57" s="108"/>
      <c r="W57" s="112">
        <f>(W64-W58)*100/W64</f>
        <v>0</v>
      </c>
    </row>
    <row r="58" spans="1:25" s="11" customFormat="1" ht="18.95" customHeight="1">
      <c r="A58" s="181" t="s">
        <v>23</v>
      </c>
      <c r="B58" s="180"/>
      <c r="C58" s="139"/>
      <c r="D58" s="6">
        <f>COUNTIF(D7:D53,"&lt;13.2")</f>
        <v>0</v>
      </c>
      <c r="E58" s="109"/>
      <c r="F58" s="109"/>
      <c r="G58" s="6">
        <f>COUNTIF(G7:G53,"&lt;13.2")</f>
        <v>0</v>
      </c>
      <c r="H58" s="109"/>
      <c r="I58" s="109"/>
      <c r="J58" s="6">
        <f>COUNTIF(J7:J53,"&lt;13.2")</f>
        <v>0</v>
      </c>
      <c r="K58" s="109"/>
      <c r="L58" s="109"/>
      <c r="M58" s="6">
        <f>COUNTIF(M7:M53,"&lt;13.2")</f>
        <v>0</v>
      </c>
      <c r="N58" s="109"/>
      <c r="O58" s="109"/>
      <c r="P58" s="6">
        <f>COUNTIF(P7:P53,"&lt;13.2")</f>
        <v>0</v>
      </c>
      <c r="Q58" s="109"/>
      <c r="R58" s="109"/>
      <c r="S58" s="6">
        <f>COUNTIF(S7:S53,"&lt;13.2")</f>
        <v>0</v>
      </c>
      <c r="T58" s="109"/>
      <c r="U58" s="109"/>
      <c r="V58" s="109"/>
      <c r="W58" s="9">
        <f>COUNTIF(W7:W53,"&lt;33")</f>
        <v>47</v>
      </c>
    </row>
    <row r="59" spans="1:25" s="11" customFormat="1" ht="18.95" customHeight="1">
      <c r="A59" s="181" t="s">
        <v>24</v>
      </c>
      <c r="B59" s="180"/>
      <c r="C59" s="139"/>
      <c r="D59" s="7">
        <f>COUNTIF(D7:D53,"&gt;=13.2")-D63-D62-D61-D60</f>
        <v>0</v>
      </c>
      <c r="E59" s="100"/>
      <c r="F59" s="100"/>
      <c r="G59" s="7">
        <f>COUNTIF(G7:G53,"&gt;=13.2")-G63-G62-G61-G60</f>
        <v>0</v>
      </c>
      <c r="H59" s="100"/>
      <c r="I59" s="100"/>
      <c r="J59" s="7">
        <f>COUNTIF(J7:J53,"&gt;=13.2")-J63-J62-J61-J60</f>
        <v>0</v>
      </c>
      <c r="K59" s="100"/>
      <c r="L59" s="100"/>
      <c r="M59" s="7">
        <f>COUNTIF(M7:M53,"&gt;=13.2")-M63-M62-M61-M60</f>
        <v>0</v>
      </c>
      <c r="N59" s="100"/>
      <c r="O59" s="100"/>
      <c r="P59" s="7">
        <f>COUNTIF(P7:P53,"&gt;=13.2")-P63-P62-P61-P60</f>
        <v>0</v>
      </c>
      <c r="Q59" s="100"/>
      <c r="R59" s="100"/>
      <c r="S59" s="7">
        <f>COUNTIF(S7:S53,"&gt;=13.2")-S63-S62-S61-S60</f>
        <v>0</v>
      </c>
      <c r="T59" s="100"/>
      <c r="U59" s="100"/>
      <c r="V59" s="100"/>
      <c r="W59" s="9">
        <f>COUNTIF(W7:W53,"&gt;=33")-W60-W61-W62-W63</f>
        <v>0</v>
      </c>
    </row>
    <row r="60" spans="1:25" s="11" customFormat="1" ht="18.95" customHeight="1">
      <c r="A60" s="181" t="s">
        <v>25</v>
      </c>
      <c r="B60" s="180"/>
      <c r="C60" s="139"/>
      <c r="D60" s="7">
        <f>COUNTIF(D7:D53,"&gt;=24")-D63-D62-D61</f>
        <v>0</v>
      </c>
      <c r="E60" s="100"/>
      <c r="F60" s="100"/>
      <c r="G60" s="7">
        <f>COUNTIF(G7:G53,"&gt;=24")-G63-G62-G61</f>
        <v>0</v>
      </c>
      <c r="H60" s="100"/>
      <c r="I60" s="100"/>
      <c r="J60" s="7">
        <f>COUNTIF(J7:J53,"&gt;=24")-J63-J62-J61</f>
        <v>0</v>
      </c>
      <c r="K60" s="100"/>
      <c r="L60" s="100"/>
      <c r="M60" s="7">
        <f>COUNTIF(M7:M53,"&gt;=24")-M63-M62-M61</f>
        <v>0</v>
      </c>
      <c r="N60" s="100"/>
      <c r="O60" s="100"/>
      <c r="P60" s="7">
        <f>COUNTIF(P7:P53,"&gt;=24")-P63-P62-P61</f>
        <v>0</v>
      </c>
      <c r="Q60" s="100"/>
      <c r="R60" s="100"/>
      <c r="S60" s="7">
        <f>COUNTIF(S7:S53,"&gt;=24")-S63-S62-S61</f>
        <v>0</v>
      </c>
      <c r="T60" s="100"/>
      <c r="U60" s="100"/>
      <c r="V60" s="100"/>
      <c r="W60" s="9">
        <f>COUNTIF(W7:W53,"&gt;=60")-W61-W62-W63</f>
        <v>0</v>
      </c>
    </row>
    <row r="61" spans="1:25" s="11" customFormat="1" ht="18.95" customHeight="1">
      <c r="A61" s="181" t="s">
        <v>26</v>
      </c>
      <c r="B61" s="180"/>
      <c r="C61" s="139"/>
      <c r="D61" s="7">
        <f>COUNTIF(D7:D53,"&gt;=30")-D63-D62</f>
        <v>0</v>
      </c>
      <c r="E61" s="100"/>
      <c r="F61" s="100"/>
      <c r="G61" s="7">
        <f>COUNTIF(G7:G53,"&gt;=30")-G63-G62</f>
        <v>0</v>
      </c>
      <c r="H61" s="100"/>
      <c r="I61" s="100"/>
      <c r="J61" s="7">
        <f>COUNTIF(J7:J53,"&gt;=30")-J63-J62</f>
        <v>0</v>
      </c>
      <c r="K61" s="100"/>
      <c r="L61" s="100"/>
      <c r="M61" s="7">
        <f>COUNTIF(M7:M53,"&gt;=30")-M63-M62</f>
        <v>0</v>
      </c>
      <c r="N61" s="100"/>
      <c r="O61" s="100"/>
      <c r="P61" s="7">
        <f>COUNTIF(P7:P53,"&gt;=30")-P63-P62</f>
        <v>0</v>
      </c>
      <c r="Q61" s="100"/>
      <c r="R61" s="100"/>
      <c r="S61" s="7">
        <f>COUNTIF(S7:S53,"&gt;=30")-S63-S62</f>
        <v>0</v>
      </c>
      <c r="T61" s="100"/>
      <c r="U61" s="100"/>
      <c r="V61" s="100"/>
      <c r="W61" s="9">
        <f>COUNTIF(W7:W53,"&gt;=75")-W62-W63</f>
        <v>0</v>
      </c>
    </row>
    <row r="62" spans="1:25" s="11" customFormat="1" ht="18.95" customHeight="1">
      <c r="A62" s="181" t="s">
        <v>85</v>
      </c>
      <c r="B62" s="180"/>
      <c r="C62" s="139"/>
      <c r="D62" s="7">
        <f>COUNTIF(D7:D53,"&gt;=36")-D63</f>
        <v>0</v>
      </c>
      <c r="E62" s="109"/>
      <c r="F62" s="109"/>
      <c r="G62" s="7">
        <f>COUNTIF(G7:G53,"&gt;=36")-G63</f>
        <v>0</v>
      </c>
      <c r="H62" s="109"/>
      <c r="I62" s="109"/>
      <c r="J62" s="7">
        <f>COUNTIF(J7:J53,"&gt;=36")-J63</f>
        <v>0</v>
      </c>
      <c r="K62" s="109"/>
      <c r="L62" s="109"/>
      <c r="M62" s="7">
        <f>COUNTIF(M7:M53,"&gt;=36")-M63</f>
        <v>0</v>
      </c>
      <c r="N62" s="109"/>
      <c r="O62" s="109"/>
      <c r="P62" s="7">
        <f>COUNTIF(P7:P53,"&gt;=36")-P63</f>
        <v>0</v>
      </c>
      <c r="Q62" s="109"/>
      <c r="R62" s="109"/>
      <c r="S62" s="7">
        <f>COUNTIF(S7:S53,"&gt;=36")-S63</f>
        <v>0</v>
      </c>
      <c r="T62" s="109"/>
      <c r="U62" s="109"/>
      <c r="V62" s="109"/>
      <c r="W62" s="9">
        <f>COUNTIF(W7:W53,"&gt;=90")-W63</f>
        <v>0</v>
      </c>
    </row>
    <row r="63" spans="1:25" s="11" customFormat="1" ht="18.95" customHeight="1">
      <c r="A63" s="179" t="s">
        <v>86</v>
      </c>
      <c r="B63" s="180"/>
      <c r="C63" s="139"/>
      <c r="D63" s="6">
        <f>COUNTIF(D7:D53,"&gt;38")</f>
        <v>0</v>
      </c>
      <c r="E63" s="109"/>
      <c r="F63" s="109"/>
      <c r="G63" s="6">
        <f>COUNTIF(G7:G53,"&gt;38")</f>
        <v>0</v>
      </c>
      <c r="H63" s="109"/>
      <c r="I63" s="109"/>
      <c r="J63" s="6">
        <f>COUNTIF(J7:J53,"&gt;38")</f>
        <v>0</v>
      </c>
      <c r="K63" s="109"/>
      <c r="L63" s="109"/>
      <c r="M63" s="6">
        <f>COUNTIF(M7:M53,"&gt;38")</f>
        <v>0</v>
      </c>
      <c r="N63" s="109"/>
      <c r="O63" s="109"/>
      <c r="P63" s="6">
        <f>COUNTIF(P7:P53,"&gt;38")</f>
        <v>0</v>
      </c>
      <c r="Q63" s="109"/>
      <c r="R63" s="109"/>
      <c r="S63" s="6">
        <f>COUNTIF(S7:S53,"&gt;38")</f>
        <v>0</v>
      </c>
      <c r="T63" s="109"/>
      <c r="U63" s="109"/>
      <c r="V63" s="109"/>
      <c r="W63" s="9">
        <f>COUNTIF(W7:W53,"&gt;95")</f>
        <v>0</v>
      </c>
    </row>
    <row r="64" spans="1:25" s="11" customFormat="1" ht="18.95" customHeight="1">
      <c r="A64" s="181" t="s">
        <v>27</v>
      </c>
      <c r="B64" s="180"/>
      <c r="C64" s="138"/>
      <c r="D64" s="113">
        <f>SUM(D58:D63)</f>
        <v>0</v>
      </c>
      <c r="E64" s="100"/>
      <c r="F64" s="100"/>
      <c r="G64" s="114">
        <f>SUM(G58:G63)</f>
        <v>0</v>
      </c>
      <c r="H64" s="100"/>
      <c r="I64" s="100"/>
      <c r="J64" s="114">
        <f>SUM(J58:J63)</f>
        <v>0</v>
      </c>
      <c r="K64" s="100"/>
      <c r="L64" s="100"/>
      <c r="M64" s="114">
        <f>SUM(M58:M63)</f>
        <v>0</v>
      </c>
      <c r="N64" s="100"/>
      <c r="O64" s="100"/>
      <c r="P64" s="114">
        <f>SUM(P58:P63)</f>
        <v>0</v>
      </c>
      <c r="Q64" s="100"/>
      <c r="R64" s="100"/>
      <c r="S64" s="114">
        <f>SUM(S58:S63)</f>
        <v>0</v>
      </c>
      <c r="T64" s="100"/>
      <c r="U64" s="100"/>
      <c r="V64" s="100"/>
      <c r="W64" s="102">
        <f>SUM(W58:W63)</f>
        <v>47</v>
      </c>
    </row>
    <row r="65" spans="1:25" s="11" customFormat="1" ht="18.95" customHeight="1">
      <c r="A65" s="70"/>
      <c r="B65" s="70"/>
      <c r="C65" s="70"/>
      <c r="D65" s="172" t="s">
        <v>50</v>
      </c>
      <c r="E65" s="172"/>
      <c r="F65" s="172"/>
      <c r="G65" s="172" t="s">
        <v>12</v>
      </c>
      <c r="H65" s="172"/>
      <c r="I65" s="172"/>
      <c r="J65" s="172" t="s">
        <v>14</v>
      </c>
      <c r="K65" s="172"/>
      <c r="L65" s="172"/>
      <c r="M65" s="172" t="s">
        <v>20</v>
      </c>
      <c r="N65" s="172"/>
      <c r="O65" s="172"/>
      <c r="P65" s="172" t="s">
        <v>15</v>
      </c>
      <c r="Q65" s="172"/>
      <c r="R65" s="172"/>
      <c r="S65" s="172" t="s">
        <v>16</v>
      </c>
      <c r="T65" s="172"/>
      <c r="U65" s="172"/>
      <c r="V65" s="100"/>
      <c r="W65" s="101"/>
    </row>
    <row r="66" spans="1:25" s="11" customFormat="1" ht="18.95" customHeight="1">
      <c r="A66" s="181" t="s">
        <v>101</v>
      </c>
      <c r="B66" s="180"/>
      <c r="C66" s="139"/>
      <c r="D66" s="7">
        <f>COUNTIF(F7:F53,"A1")*8</f>
        <v>0</v>
      </c>
      <c r="E66" s="100"/>
      <c r="F66" s="100"/>
      <c r="G66" s="7">
        <f>COUNTIF(I7:I53,"A1")*8</f>
        <v>0</v>
      </c>
      <c r="H66" s="100"/>
      <c r="I66" s="100"/>
      <c r="J66" s="7">
        <f>COUNTIF(L7:L53,"A1")*8</f>
        <v>0</v>
      </c>
      <c r="K66" s="100"/>
      <c r="L66" s="100"/>
      <c r="M66" s="7">
        <f>COUNTIF(O7:O53,"A1")*8</f>
        <v>0</v>
      </c>
      <c r="N66" s="100"/>
      <c r="O66" s="100"/>
      <c r="P66" s="7">
        <f>COUNTIF(R7:R53,"A1")*8</f>
        <v>0</v>
      </c>
      <c r="Q66" s="100"/>
      <c r="R66" s="100"/>
      <c r="S66" s="7">
        <f>COUNTIF(U7:U53,"A1")*8</f>
        <v>0</v>
      </c>
      <c r="T66" s="100"/>
      <c r="U66" s="100"/>
      <c r="V66" s="100"/>
      <c r="W66" s="7">
        <f>COUNTIF(Y7:Y53,"A1")*8</f>
        <v>0</v>
      </c>
    </row>
    <row r="67" spans="1:25" s="11" customFormat="1" ht="18.95" customHeight="1">
      <c r="A67" s="181" t="s">
        <v>102</v>
      </c>
      <c r="B67" s="180"/>
      <c r="C67" s="139"/>
      <c r="D67" s="7">
        <f>COUNTIF(F7:F53,"A2")*7</f>
        <v>0</v>
      </c>
      <c r="E67" s="100"/>
      <c r="F67" s="100"/>
      <c r="G67" s="7">
        <f>COUNTIF(I7:I53,"A2")*7</f>
        <v>0</v>
      </c>
      <c r="H67" s="100"/>
      <c r="I67" s="100"/>
      <c r="J67" s="7">
        <f>COUNTIF(L7:L53,"A2")*7</f>
        <v>0</v>
      </c>
      <c r="K67" s="100"/>
      <c r="L67" s="100"/>
      <c r="M67" s="7">
        <f>COUNTIF(O7:O53,"A2")*7</f>
        <v>0</v>
      </c>
      <c r="N67" s="100"/>
      <c r="O67" s="100"/>
      <c r="P67" s="7">
        <f>COUNTIF(R7:R53,"A2")*7</f>
        <v>0</v>
      </c>
      <c r="Q67" s="100"/>
      <c r="R67" s="100"/>
      <c r="S67" s="7">
        <f>COUNTIF(U7:U53,"A2")*7</f>
        <v>0</v>
      </c>
      <c r="T67" s="100"/>
      <c r="U67" s="100"/>
      <c r="V67" s="100"/>
      <c r="W67" s="7">
        <f>COUNTIF(Y7:Y53,"A2")*7</f>
        <v>0</v>
      </c>
    </row>
    <row r="68" spans="1:25" s="11" customFormat="1" ht="18.95" customHeight="1">
      <c r="A68" s="181" t="s">
        <v>103</v>
      </c>
      <c r="B68" s="180"/>
      <c r="C68" s="139"/>
      <c r="D68" s="7">
        <f>COUNTIF(F7:F53,"B1")*6</f>
        <v>0</v>
      </c>
      <c r="E68" s="100"/>
      <c r="F68" s="100"/>
      <c r="G68" s="7">
        <f>COUNTIF(I7:I53,"B1")*6</f>
        <v>0</v>
      </c>
      <c r="H68" s="100"/>
      <c r="I68" s="100"/>
      <c r="J68" s="7">
        <f>COUNTIF(L7:L53,"B1")*6</f>
        <v>0</v>
      </c>
      <c r="K68" s="100"/>
      <c r="L68" s="100"/>
      <c r="M68" s="7">
        <f>COUNTIF(O7:O53,"B1")*6</f>
        <v>0</v>
      </c>
      <c r="N68" s="100"/>
      <c r="O68" s="100"/>
      <c r="P68" s="7">
        <f>COUNTIF(R7:R53,"B1")*6</f>
        <v>0</v>
      </c>
      <c r="Q68" s="100"/>
      <c r="R68" s="100"/>
      <c r="S68" s="7">
        <f>COUNTIF(U7:U53,"B1")*6</f>
        <v>0</v>
      </c>
      <c r="T68" s="100"/>
      <c r="U68" s="100"/>
      <c r="V68" s="100"/>
      <c r="W68" s="7">
        <f>COUNTIF(Y7:Y53,"B1")*6</f>
        <v>0</v>
      </c>
    </row>
    <row r="69" spans="1:25" s="11" customFormat="1" ht="18.95" customHeight="1">
      <c r="A69" s="181" t="s">
        <v>104</v>
      </c>
      <c r="B69" s="180"/>
      <c r="C69" s="139"/>
      <c r="D69" s="7">
        <f>COUNTIF(F7:F53,"B2")*5</f>
        <v>0</v>
      </c>
      <c r="E69" s="100"/>
      <c r="F69" s="100"/>
      <c r="G69" s="7">
        <f>COUNTIF(I7:I53,"B2")*5</f>
        <v>0</v>
      </c>
      <c r="H69" s="100"/>
      <c r="I69" s="100"/>
      <c r="J69" s="7">
        <f>COUNTIF(L7:L53,"B2")*5</f>
        <v>0</v>
      </c>
      <c r="K69" s="100"/>
      <c r="L69" s="100"/>
      <c r="M69" s="7">
        <f>COUNTIF(O7:O53,"B2")*5</f>
        <v>0</v>
      </c>
      <c r="N69" s="100"/>
      <c r="O69" s="100"/>
      <c r="P69" s="7">
        <f>COUNTIF(R7:R53,"B2")*5</f>
        <v>0</v>
      </c>
      <c r="Q69" s="100"/>
      <c r="R69" s="100"/>
      <c r="S69" s="7">
        <f>COUNTIF(U7:U53,"B2")*5</f>
        <v>0</v>
      </c>
      <c r="T69" s="100"/>
      <c r="U69" s="100"/>
      <c r="V69" s="100"/>
      <c r="W69" s="7">
        <f>COUNTIF(Y7:Y53,"B2")*5</f>
        <v>0</v>
      </c>
    </row>
    <row r="70" spans="1:25" s="11" customFormat="1" ht="18.95" customHeight="1">
      <c r="A70" s="181" t="s">
        <v>105</v>
      </c>
      <c r="B70" s="180"/>
      <c r="C70" s="139"/>
      <c r="D70" s="7">
        <f>COUNTIF(F7:F53,"C1")*4</f>
        <v>0</v>
      </c>
      <c r="E70" s="100"/>
      <c r="F70" s="100"/>
      <c r="G70" s="7">
        <f>COUNTIF(I7:I53,"C1")*4</f>
        <v>0</v>
      </c>
      <c r="H70" s="100"/>
      <c r="I70" s="100"/>
      <c r="J70" s="7">
        <f>COUNTIF(L7:L53,"C1")*4</f>
        <v>0</v>
      </c>
      <c r="K70" s="100"/>
      <c r="L70" s="100"/>
      <c r="M70" s="7">
        <f>COUNTIF(O7:O53,"C1")*4</f>
        <v>0</v>
      </c>
      <c r="N70" s="100"/>
      <c r="O70" s="100"/>
      <c r="P70" s="7">
        <f>COUNTIF(R7:R53,"C1")*4</f>
        <v>0</v>
      </c>
      <c r="Q70" s="100"/>
      <c r="R70" s="100"/>
      <c r="S70" s="7">
        <f>COUNTIF(U7:U53,"C1")*4</f>
        <v>0</v>
      </c>
      <c r="T70" s="100"/>
      <c r="U70" s="100"/>
      <c r="V70" s="100"/>
      <c r="W70" s="7">
        <f>COUNTIF(Y7:Y53,"C1")*4</f>
        <v>0</v>
      </c>
    </row>
    <row r="71" spans="1:25" s="11" customFormat="1" ht="18.95" customHeight="1">
      <c r="A71" s="181" t="s">
        <v>106</v>
      </c>
      <c r="B71" s="180"/>
      <c r="C71" s="139"/>
      <c r="D71" s="7">
        <f>COUNTIF(F7:F53,"C2")*3</f>
        <v>0</v>
      </c>
      <c r="E71" s="100"/>
      <c r="F71" s="100"/>
      <c r="G71" s="7">
        <f>COUNTIF(I7:I53,"C2")*3</f>
        <v>0</v>
      </c>
      <c r="H71" s="100"/>
      <c r="I71" s="100"/>
      <c r="J71" s="7">
        <f>COUNTIF(L7:L53,"C2")*3</f>
        <v>0</v>
      </c>
      <c r="K71" s="100"/>
      <c r="L71" s="100"/>
      <c r="M71" s="7">
        <f>COUNTIF(O7:O53,"C2")*3</f>
        <v>0</v>
      </c>
      <c r="N71" s="100"/>
      <c r="O71" s="100"/>
      <c r="P71" s="7">
        <f>COUNTIF(R7:R53,"C2")*3</f>
        <v>0</v>
      </c>
      <c r="Q71" s="100"/>
      <c r="R71" s="100"/>
      <c r="S71" s="7">
        <f>COUNTIF(U7:U53,"C2")*3</f>
        <v>0</v>
      </c>
      <c r="T71" s="100"/>
      <c r="U71" s="100"/>
      <c r="V71" s="100"/>
      <c r="W71" s="7">
        <f>COUNTIF(Y7:Y53,"C2")*3</f>
        <v>0</v>
      </c>
    </row>
    <row r="72" spans="1:25" s="11" customFormat="1" ht="18.95" customHeight="1">
      <c r="A72" s="181" t="s">
        <v>107</v>
      </c>
      <c r="B72" s="180"/>
      <c r="C72" s="139"/>
      <c r="D72" s="7">
        <f>COUNTIF(F7:F53,"D1")*2</f>
        <v>0</v>
      </c>
      <c r="E72" s="100"/>
      <c r="F72" s="100"/>
      <c r="G72" s="7">
        <f>COUNTIF(I7:I53,"D1")*2</f>
        <v>0</v>
      </c>
      <c r="H72" s="100"/>
      <c r="I72" s="100"/>
      <c r="J72" s="7">
        <f>COUNTIF(L7:L53,"D1")*2</f>
        <v>0</v>
      </c>
      <c r="K72" s="100"/>
      <c r="L72" s="100"/>
      <c r="M72" s="7">
        <f>COUNTIF(O7:O53,"D1")*2</f>
        <v>0</v>
      </c>
      <c r="N72" s="100"/>
      <c r="O72" s="100"/>
      <c r="P72" s="7">
        <f>COUNTIF(R7:R53,"D1")*2</f>
        <v>0</v>
      </c>
      <c r="Q72" s="100"/>
      <c r="R72" s="100"/>
      <c r="S72" s="7">
        <f>COUNTIF(U7:U53,"D1")*2</f>
        <v>0</v>
      </c>
      <c r="T72" s="100"/>
      <c r="U72" s="100"/>
      <c r="V72" s="100"/>
      <c r="W72" s="7">
        <f>COUNTIF(Y7:Y53,"D1")*2</f>
        <v>0</v>
      </c>
    </row>
    <row r="73" spans="1:25" s="11" customFormat="1" ht="18.95" customHeight="1">
      <c r="A73" s="181" t="s">
        <v>108</v>
      </c>
      <c r="B73" s="180"/>
      <c r="C73" s="139"/>
      <c r="D73" s="7">
        <f>COUNTIF(F7:F53,"E1")*1</f>
        <v>0</v>
      </c>
      <c r="E73" s="100"/>
      <c r="F73" s="100"/>
      <c r="G73" s="7">
        <f>COUNTIF(I7:I53,"E1")*1</f>
        <v>0</v>
      </c>
      <c r="H73" s="100"/>
      <c r="I73" s="100"/>
      <c r="J73" s="7">
        <f>COUNTIF(L7:L53,"E1")*1</f>
        <v>0</v>
      </c>
      <c r="K73" s="100"/>
      <c r="L73" s="100"/>
      <c r="M73" s="7">
        <f>COUNTIF(O7:O53,"E1")*1</f>
        <v>0</v>
      </c>
      <c r="N73" s="100"/>
      <c r="O73" s="100"/>
      <c r="P73" s="7">
        <f>COUNTIF(R7:R53,"E1")*1</f>
        <v>0</v>
      </c>
      <c r="Q73" s="100"/>
      <c r="R73" s="100"/>
      <c r="S73" s="7">
        <f>COUNTIF(U7:U53,"E1")*1</f>
        <v>0</v>
      </c>
      <c r="T73" s="100"/>
      <c r="U73" s="100"/>
      <c r="V73" s="100"/>
      <c r="W73" s="7">
        <f>COUNTIF(Y7:Y53,"E1")*1</f>
        <v>0</v>
      </c>
    </row>
    <row r="74" spans="1:25" s="11" customFormat="1" ht="18.95" customHeight="1">
      <c r="A74" s="181" t="s">
        <v>109</v>
      </c>
      <c r="B74" s="180"/>
      <c r="C74" s="139"/>
      <c r="D74" s="7">
        <f>COUNTIF(F7:F53,"E2")</f>
        <v>0</v>
      </c>
      <c r="E74" s="100"/>
      <c r="F74" s="100"/>
      <c r="G74" s="7">
        <f>COUNTIF(I7:I53,"E2")</f>
        <v>0</v>
      </c>
      <c r="H74" s="100"/>
      <c r="I74" s="100"/>
      <c r="J74" s="7">
        <f>COUNTIF(L7:L53,"E2")</f>
        <v>0</v>
      </c>
      <c r="K74" s="100"/>
      <c r="L74" s="100"/>
      <c r="M74" s="7">
        <f>COUNTIF(O7:O53,"E2")</f>
        <v>0</v>
      </c>
      <c r="N74" s="100"/>
      <c r="O74" s="100"/>
      <c r="P74" s="7">
        <f>COUNTIF(R7:R53,"E2")</f>
        <v>0</v>
      </c>
      <c r="Q74" s="100"/>
      <c r="R74" s="100"/>
      <c r="S74" s="7">
        <f>COUNTIF(U7:U53,"E2")</f>
        <v>0</v>
      </c>
      <c r="T74" s="100"/>
      <c r="U74" s="100"/>
      <c r="V74" s="100"/>
      <c r="W74" s="7">
        <f>COUNTIF(Y7:Y53,"E2")</f>
        <v>47</v>
      </c>
    </row>
    <row r="75" spans="1:25" s="11" customFormat="1" ht="18.95" customHeight="1">
      <c r="A75" s="181" t="s">
        <v>17</v>
      </c>
      <c r="B75" s="180"/>
      <c r="C75" s="138"/>
      <c r="D75" s="113">
        <f>SUM(D66:D74)</f>
        <v>0</v>
      </c>
      <c r="E75" s="115"/>
      <c r="F75" s="115"/>
      <c r="G75" s="113">
        <f>SUM(G66:G74)</f>
        <v>0</v>
      </c>
      <c r="H75" s="115"/>
      <c r="I75" s="115"/>
      <c r="J75" s="31">
        <f>SUM(J66:J74)</f>
        <v>0</v>
      </c>
      <c r="K75" s="115"/>
      <c r="L75" s="115"/>
      <c r="M75" s="31">
        <f>SUM(M66:M74)</f>
        <v>0</v>
      </c>
      <c r="N75" s="115"/>
      <c r="O75" s="115"/>
      <c r="P75" s="31">
        <f>SUM(P66:P74)</f>
        <v>0</v>
      </c>
      <c r="Q75" s="115"/>
      <c r="R75" s="115"/>
      <c r="S75" s="31">
        <f>SUM(S66:S74)</f>
        <v>0</v>
      </c>
      <c r="T75" s="115"/>
      <c r="U75" s="115"/>
      <c r="V75" s="103"/>
      <c r="W75" s="31">
        <f>SUM(W66:W74)</f>
        <v>47</v>
      </c>
    </row>
    <row r="76" spans="1:25" s="11" customFormat="1" ht="18.95" customHeight="1">
      <c r="A76" s="170" t="s">
        <v>110</v>
      </c>
      <c r="B76" s="171"/>
      <c r="C76" s="138"/>
      <c r="D76" s="173" t="e">
        <f>(D75*100)/(D64*8)</f>
        <v>#DIV/0!</v>
      </c>
      <c r="E76" s="173"/>
      <c r="F76" s="116"/>
      <c r="G76" s="173" t="e">
        <f>(G75*100)/(G64*8)</f>
        <v>#DIV/0!</v>
      </c>
      <c r="H76" s="173"/>
      <c r="I76" s="116"/>
      <c r="J76" s="173" t="e">
        <f>(J75*100)/(J64*8)</f>
        <v>#DIV/0!</v>
      </c>
      <c r="K76" s="173"/>
      <c r="L76" s="116"/>
      <c r="M76" s="173" t="e">
        <f>(M75*100)/(M64*8)</f>
        <v>#DIV/0!</v>
      </c>
      <c r="N76" s="173"/>
      <c r="O76" s="116"/>
      <c r="P76" s="173" t="e">
        <f>(P75*100)/(P64*8)</f>
        <v>#DIV/0!</v>
      </c>
      <c r="Q76" s="173"/>
      <c r="R76" s="116"/>
      <c r="S76" s="173" t="e">
        <f>(S75*100)/(S64*8)</f>
        <v>#DIV/0!</v>
      </c>
      <c r="T76" s="173"/>
      <c r="U76" s="116"/>
      <c r="V76" s="103"/>
      <c r="W76" s="117">
        <f>(W75*100)/(W64*8)</f>
        <v>12.5</v>
      </c>
    </row>
    <row r="77" spans="1:25" ht="18.95" customHeight="1"/>
    <row r="78" spans="1:25" ht="18.95" customHeight="1">
      <c r="A78" s="191" t="s">
        <v>120</v>
      </c>
      <c r="B78" s="192"/>
      <c r="C78" s="97"/>
      <c r="D78" s="176" t="s">
        <v>29</v>
      </c>
      <c r="E78" s="176"/>
      <c r="F78" s="97"/>
      <c r="G78" s="176" t="s">
        <v>34</v>
      </c>
      <c r="H78" s="176" t="s">
        <v>31</v>
      </c>
      <c r="I78" s="176"/>
      <c r="J78" s="176"/>
      <c r="K78" s="186" t="s">
        <v>32</v>
      </c>
      <c r="L78" s="186"/>
      <c r="M78" s="186"/>
      <c r="N78" s="24"/>
      <c r="O78" s="24"/>
      <c r="P78" s="186" t="s">
        <v>22</v>
      </c>
      <c r="Q78" s="178" t="s">
        <v>35</v>
      </c>
      <c r="R78" s="96"/>
      <c r="S78" s="178" t="s">
        <v>24</v>
      </c>
      <c r="T78" s="178" t="s">
        <v>25</v>
      </c>
      <c r="U78" s="96"/>
      <c r="V78" s="178" t="s">
        <v>26</v>
      </c>
      <c r="W78" s="178" t="s">
        <v>36</v>
      </c>
      <c r="X78" s="178" t="s">
        <v>36</v>
      </c>
      <c r="Y78" s="177" t="s">
        <v>33</v>
      </c>
    </row>
    <row r="79" spans="1:25" ht="18.95" customHeight="1">
      <c r="A79" s="193"/>
      <c r="B79" s="194"/>
      <c r="C79" s="97"/>
      <c r="D79" s="176"/>
      <c r="E79" s="176"/>
      <c r="F79" s="97"/>
      <c r="G79" s="176"/>
      <c r="H79" s="176"/>
      <c r="I79" s="176"/>
      <c r="J79" s="176"/>
      <c r="K79" s="186"/>
      <c r="L79" s="186"/>
      <c r="M79" s="186"/>
      <c r="N79" s="24"/>
      <c r="O79" s="24"/>
      <c r="P79" s="186"/>
      <c r="Q79" s="178"/>
      <c r="R79" s="96"/>
      <c r="S79" s="178"/>
      <c r="T79" s="178"/>
      <c r="U79" s="96"/>
      <c r="V79" s="178"/>
      <c r="W79" s="178"/>
      <c r="X79" s="178"/>
      <c r="Y79" s="177"/>
    </row>
    <row r="80" spans="1:25" ht="18.95" customHeight="1">
      <c r="A80" s="196"/>
      <c r="B80" s="196"/>
      <c r="C80" s="141"/>
      <c r="D80" s="187" t="s">
        <v>98</v>
      </c>
      <c r="E80" s="187"/>
      <c r="F80" s="95"/>
      <c r="G80" s="24" t="s">
        <v>13</v>
      </c>
      <c r="H80" s="24"/>
      <c r="I80" s="24"/>
      <c r="J80" s="15">
        <f>D55</f>
        <v>0</v>
      </c>
      <c r="K80" s="24"/>
      <c r="L80" s="24"/>
      <c r="M80" s="16" t="e">
        <f>D56</f>
        <v>#DIV/0!</v>
      </c>
      <c r="N80" s="24"/>
      <c r="O80" s="24"/>
      <c r="P80" s="16" t="e">
        <f>D57</f>
        <v>#DIV/0!</v>
      </c>
      <c r="Q80" s="24">
        <f>D58</f>
        <v>0</v>
      </c>
      <c r="R80" s="24"/>
      <c r="S80" s="15">
        <f>D59</f>
        <v>0</v>
      </c>
      <c r="T80" s="15">
        <f>D59</f>
        <v>0</v>
      </c>
      <c r="U80" s="15"/>
      <c r="V80" s="17">
        <f>D61</f>
        <v>0</v>
      </c>
      <c r="W80" s="14">
        <f>D62</f>
        <v>0</v>
      </c>
      <c r="X80" s="14">
        <f>D63</f>
        <v>0</v>
      </c>
      <c r="Y80" s="17">
        <f>D64</f>
        <v>0</v>
      </c>
    </row>
    <row r="81" spans="1:25" ht="18.95" customHeight="1">
      <c r="A81" s="196"/>
      <c r="B81" s="196"/>
      <c r="C81" s="140"/>
      <c r="D81" s="187" t="s">
        <v>66</v>
      </c>
      <c r="E81" s="187"/>
      <c r="F81" s="95"/>
      <c r="G81" s="24" t="s">
        <v>12</v>
      </c>
      <c r="H81" s="24"/>
      <c r="I81" s="24"/>
      <c r="J81" s="15">
        <f>G55</f>
        <v>0</v>
      </c>
      <c r="K81" s="24"/>
      <c r="L81" s="24"/>
      <c r="M81" s="16" t="e">
        <f>G56</f>
        <v>#DIV/0!</v>
      </c>
      <c r="N81" s="24"/>
      <c r="O81" s="24"/>
      <c r="P81" s="16" t="e">
        <f>G57</f>
        <v>#DIV/0!</v>
      </c>
      <c r="Q81" s="24">
        <f>G58</f>
        <v>0</v>
      </c>
      <c r="R81" s="24"/>
      <c r="S81" s="15">
        <f>G59</f>
        <v>0</v>
      </c>
      <c r="T81" s="15">
        <f>G60</f>
        <v>0</v>
      </c>
      <c r="U81" s="15"/>
      <c r="V81" s="17">
        <f>G61</f>
        <v>0</v>
      </c>
      <c r="W81" s="14">
        <f>G62</f>
        <v>0</v>
      </c>
      <c r="X81" s="14">
        <f>G63</f>
        <v>0</v>
      </c>
      <c r="Y81" s="17">
        <f>G64</f>
        <v>0</v>
      </c>
    </row>
    <row r="82" spans="1:25" ht="18.95" customHeight="1">
      <c r="A82" s="196"/>
      <c r="B82" s="196"/>
      <c r="C82" s="140"/>
      <c r="D82" s="187" t="s">
        <v>68</v>
      </c>
      <c r="E82" s="187"/>
      <c r="F82" s="95"/>
      <c r="G82" s="24" t="s">
        <v>14</v>
      </c>
      <c r="H82" s="24"/>
      <c r="I82" s="24"/>
      <c r="J82" s="15">
        <f>J55</f>
        <v>0</v>
      </c>
      <c r="K82" s="24"/>
      <c r="L82" s="24"/>
      <c r="M82" s="16" t="e">
        <f>J56</f>
        <v>#DIV/0!</v>
      </c>
      <c r="N82" s="24"/>
      <c r="O82" s="24"/>
      <c r="P82" s="16" t="e">
        <f>J57</f>
        <v>#DIV/0!</v>
      </c>
      <c r="Q82" s="24">
        <f>J58</f>
        <v>0</v>
      </c>
      <c r="R82" s="24"/>
      <c r="S82" s="15">
        <f>J59</f>
        <v>0</v>
      </c>
      <c r="T82" s="15">
        <f>J60</f>
        <v>0</v>
      </c>
      <c r="U82" s="15"/>
      <c r="V82" s="17">
        <f>J61</f>
        <v>0</v>
      </c>
      <c r="W82" s="14">
        <f>J62</f>
        <v>0</v>
      </c>
      <c r="X82" s="14">
        <f>J63</f>
        <v>0</v>
      </c>
      <c r="Y82" s="17">
        <f>J64</f>
        <v>0</v>
      </c>
    </row>
    <row r="83" spans="1:25" ht="18.95" customHeight="1">
      <c r="A83" s="196"/>
      <c r="B83" s="196"/>
      <c r="C83" s="140"/>
      <c r="D83" s="187" t="s">
        <v>69</v>
      </c>
      <c r="E83" s="187"/>
      <c r="F83" s="95"/>
      <c r="G83" s="24" t="s">
        <v>20</v>
      </c>
      <c r="H83" s="24"/>
      <c r="I83" s="24"/>
      <c r="J83" s="15">
        <f>M55</f>
        <v>0</v>
      </c>
      <c r="K83" s="24"/>
      <c r="L83" s="24"/>
      <c r="M83" s="16" t="e">
        <f>M56</f>
        <v>#DIV/0!</v>
      </c>
      <c r="N83" s="24"/>
      <c r="O83" s="24"/>
      <c r="P83" s="16" t="e">
        <f>M57</f>
        <v>#DIV/0!</v>
      </c>
      <c r="Q83" s="24">
        <f>M58</f>
        <v>0</v>
      </c>
      <c r="R83" s="24"/>
      <c r="S83" s="15">
        <f>M59</f>
        <v>0</v>
      </c>
      <c r="T83" s="15">
        <f>M60</f>
        <v>0</v>
      </c>
      <c r="U83" s="15"/>
      <c r="V83" s="17">
        <f>M61</f>
        <v>0</v>
      </c>
      <c r="W83" s="14">
        <f>M62</f>
        <v>0</v>
      </c>
      <c r="X83" s="14">
        <f>M63</f>
        <v>0</v>
      </c>
      <c r="Y83" s="17">
        <f>M64</f>
        <v>0</v>
      </c>
    </row>
    <row r="84" spans="1:25" ht="18.95" customHeight="1">
      <c r="A84" s="196"/>
      <c r="B84" s="196"/>
      <c r="C84" s="142"/>
      <c r="D84" s="187" t="s">
        <v>71</v>
      </c>
      <c r="E84" s="187"/>
      <c r="F84" s="95"/>
      <c r="G84" s="24" t="s">
        <v>15</v>
      </c>
      <c r="H84" s="24"/>
      <c r="I84" s="24"/>
      <c r="J84" s="15">
        <f>P55</f>
        <v>0</v>
      </c>
      <c r="K84" s="24"/>
      <c r="L84" s="24"/>
      <c r="M84" s="16" t="e">
        <f>P56</f>
        <v>#DIV/0!</v>
      </c>
      <c r="N84" s="24"/>
      <c r="O84" s="24"/>
      <c r="P84" s="16" t="e">
        <f>P57</f>
        <v>#DIV/0!</v>
      </c>
      <c r="Q84" s="24">
        <f>P58</f>
        <v>0</v>
      </c>
      <c r="R84" s="24"/>
      <c r="S84" s="15">
        <f>P59</f>
        <v>0</v>
      </c>
      <c r="T84" s="15">
        <f>P60</f>
        <v>0</v>
      </c>
      <c r="U84" s="15"/>
      <c r="V84" s="17">
        <f>P61</f>
        <v>0</v>
      </c>
      <c r="W84" s="14">
        <f>P62</f>
        <v>0</v>
      </c>
      <c r="X84" s="14">
        <f>P63</f>
        <v>0</v>
      </c>
      <c r="Y84" s="17">
        <f>P64</f>
        <v>0</v>
      </c>
    </row>
    <row r="85" spans="1:25" ht="18.95" customHeight="1">
      <c r="A85" s="196"/>
      <c r="B85" s="196"/>
      <c r="C85" s="140"/>
      <c r="D85" s="187" t="s">
        <v>72</v>
      </c>
      <c r="E85" s="187"/>
      <c r="F85" s="95"/>
      <c r="G85" s="24" t="s">
        <v>16</v>
      </c>
      <c r="H85" s="24"/>
      <c r="I85" s="24"/>
      <c r="J85" s="15">
        <f>S55</f>
        <v>0</v>
      </c>
      <c r="K85" s="24"/>
      <c r="L85" s="24"/>
      <c r="M85" s="16" t="e">
        <f>S56</f>
        <v>#DIV/0!</v>
      </c>
      <c r="N85" s="24"/>
      <c r="O85" s="24"/>
      <c r="P85" s="16" t="e">
        <f>S57</f>
        <v>#DIV/0!</v>
      </c>
      <c r="Q85" s="24">
        <f>S58</f>
        <v>0</v>
      </c>
      <c r="R85" s="24"/>
      <c r="S85" s="15">
        <f>S59</f>
        <v>0</v>
      </c>
      <c r="T85" s="15">
        <f>S60</f>
        <v>0</v>
      </c>
      <c r="U85" s="15"/>
      <c r="V85" s="17">
        <f>S61</f>
        <v>0</v>
      </c>
      <c r="W85" s="14">
        <f>S62</f>
        <v>0</v>
      </c>
      <c r="X85" s="14">
        <f>S63</f>
        <v>0</v>
      </c>
      <c r="Y85" s="17">
        <f>S64</f>
        <v>0</v>
      </c>
    </row>
    <row r="86" spans="1:25" ht="18.95" customHeight="1">
      <c r="A86" s="59"/>
      <c r="B86" s="59"/>
      <c r="C86" s="59"/>
      <c r="D86" s="60"/>
      <c r="E86" s="60"/>
      <c r="F86" s="60"/>
      <c r="G86" s="61"/>
      <c r="H86" s="61"/>
      <c r="I86" s="61"/>
      <c r="J86" s="62"/>
      <c r="K86" s="61"/>
      <c r="L86" s="61"/>
      <c r="M86" s="63"/>
      <c r="N86" s="61"/>
      <c r="O86" s="61"/>
      <c r="P86" s="63"/>
      <c r="Q86" s="61"/>
      <c r="R86" s="61"/>
      <c r="S86" s="62"/>
      <c r="T86" s="62"/>
      <c r="U86" s="62"/>
      <c r="V86" s="64"/>
      <c r="W86" s="65"/>
      <c r="X86" s="65"/>
      <c r="Y86" s="64"/>
    </row>
    <row r="87" spans="1:25" ht="18.95" customHeight="1">
      <c r="A87" s="59"/>
      <c r="B87" s="59"/>
      <c r="C87" s="59"/>
      <c r="D87" s="60"/>
      <c r="E87" s="60"/>
      <c r="F87" s="60"/>
      <c r="G87" s="61"/>
      <c r="H87" s="61"/>
      <c r="I87" s="61"/>
      <c r="J87" s="62"/>
      <c r="K87" s="61"/>
      <c r="L87" s="61"/>
      <c r="M87" s="63"/>
      <c r="N87" s="61"/>
      <c r="O87" s="61"/>
      <c r="P87" s="63"/>
      <c r="Q87" s="61"/>
      <c r="R87" s="61"/>
      <c r="S87" s="62"/>
      <c r="T87" s="62"/>
      <c r="U87" s="62"/>
      <c r="V87" s="64"/>
      <c r="W87" s="65"/>
      <c r="X87" s="65"/>
      <c r="Y87" s="64"/>
    </row>
    <row r="89" spans="1:25" s="18" customFormat="1">
      <c r="B89" s="20" t="s">
        <v>37</v>
      </c>
      <c r="C89" s="20"/>
      <c r="D89" s="163" t="s">
        <v>38</v>
      </c>
      <c r="E89" s="163"/>
      <c r="F89" s="163"/>
      <c r="G89" s="163"/>
      <c r="H89" s="20"/>
      <c r="I89" s="20"/>
      <c r="J89" s="20"/>
      <c r="K89" s="20"/>
      <c r="L89" s="20"/>
      <c r="M89" s="20"/>
      <c r="N89" s="20" t="s">
        <v>39</v>
      </c>
      <c r="O89" s="20"/>
      <c r="P89" s="20"/>
      <c r="Q89" s="20"/>
      <c r="R89" s="20"/>
      <c r="S89" s="20"/>
      <c r="T89" s="20"/>
      <c r="U89" s="20"/>
      <c r="W89" s="18" t="s">
        <v>40</v>
      </c>
    </row>
  </sheetData>
  <mergeCells count="81">
    <mergeCell ref="S76:T76"/>
    <mergeCell ref="D76:E76"/>
    <mergeCell ref="G76:H76"/>
    <mergeCell ref="J76:K76"/>
    <mergeCell ref="M76:N76"/>
    <mergeCell ref="P76:Q76"/>
    <mergeCell ref="A72:B72"/>
    <mergeCell ref="A73:B73"/>
    <mergeCell ref="A74:B74"/>
    <mergeCell ref="A75:B75"/>
    <mergeCell ref="A76:B76"/>
    <mergeCell ref="A67:B67"/>
    <mergeCell ref="A68:B68"/>
    <mergeCell ref="A69:B69"/>
    <mergeCell ref="A70:B70"/>
    <mergeCell ref="A71:B71"/>
    <mergeCell ref="A84:B84"/>
    <mergeCell ref="D84:E84"/>
    <mergeCell ref="A85:B85"/>
    <mergeCell ref="D85:E85"/>
    <mergeCell ref="D89:G89"/>
    <mergeCell ref="A81:B81"/>
    <mergeCell ref="D81:E81"/>
    <mergeCell ref="A82:B82"/>
    <mergeCell ref="D82:E82"/>
    <mergeCell ref="A83:B83"/>
    <mergeCell ref="D83:E83"/>
    <mergeCell ref="T78:T79"/>
    <mergeCell ref="V78:V79"/>
    <mergeCell ref="W78:W79"/>
    <mergeCell ref="X78:X79"/>
    <mergeCell ref="Y78:Y79"/>
    <mergeCell ref="A80:B80"/>
    <mergeCell ref="D80:E80"/>
    <mergeCell ref="G78:G79"/>
    <mergeCell ref="H78:J79"/>
    <mergeCell ref="K78:M79"/>
    <mergeCell ref="P78:P79"/>
    <mergeCell ref="Q78:Q79"/>
    <mergeCell ref="S78:S79"/>
    <mergeCell ref="A61:B61"/>
    <mergeCell ref="A62:B62"/>
    <mergeCell ref="A63:B63"/>
    <mergeCell ref="A64:B64"/>
    <mergeCell ref="A78:B79"/>
    <mergeCell ref="D78:E79"/>
    <mergeCell ref="D65:F65"/>
    <mergeCell ref="G65:I65"/>
    <mergeCell ref="J65:L65"/>
    <mergeCell ref="M65:O65"/>
    <mergeCell ref="P65:R65"/>
    <mergeCell ref="S65:U65"/>
    <mergeCell ref="A66:B66"/>
    <mergeCell ref="A60:B60"/>
    <mergeCell ref="X5:X6"/>
    <mergeCell ref="Y5:Y6"/>
    <mergeCell ref="A55:B55"/>
    <mergeCell ref="A56:B56"/>
    <mergeCell ref="A57:B57"/>
    <mergeCell ref="A58:B58"/>
    <mergeCell ref="A59:B59"/>
    <mergeCell ref="S5:U5"/>
    <mergeCell ref="D54:F54"/>
    <mergeCell ref="G54:I54"/>
    <mergeCell ref="J54:L54"/>
    <mergeCell ref="M54:O54"/>
    <mergeCell ref="P54:R54"/>
    <mergeCell ref="S54:U54"/>
    <mergeCell ref="A1:Y1"/>
    <mergeCell ref="A2:Y2"/>
    <mergeCell ref="A3:Y3"/>
    <mergeCell ref="A4:Y4"/>
    <mergeCell ref="A5:A6"/>
    <mergeCell ref="B5:B6"/>
    <mergeCell ref="W5:W6"/>
    <mergeCell ref="D5:F5"/>
    <mergeCell ref="G5:I5"/>
    <mergeCell ref="J5:L5"/>
    <mergeCell ref="M5:O5"/>
    <mergeCell ref="P5:R5"/>
    <mergeCell ref="C5:C6"/>
  </mergeCells>
  <conditionalFormatting sqref="D7:D53">
    <cfRule type="cellIs" dxfId="41" priority="18" operator="lessThan">
      <formula>13.2</formula>
    </cfRule>
  </conditionalFormatting>
  <conditionalFormatting sqref="G7:G53">
    <cfRule type="cellIs" dxfId="40" priority="17" operator="lessThan">
      <formula>13.2</formula>
    </cfRule>
  </conditionalFormatting>
  <conditionalFormatting sqref="J7:J53">
    <cfRule type="cellIs" dxfId="39" priority="16" operator="lessThan">
      <formula>13.2</formula>
    </cfRule>
  </conditionalFormatting>
  <conditionalFormatting sqref="M7:M53">
    <cfRule type="cellIs" dxfId="38" priority="15" operator="lessThan">
      <formula>13.2</formula>
    </cfRule>
  </conditionalFormatting>
  <conditionalFormatting sqref="P7:P53">
    <cfRule type="cellIs" dxfId="37" priority="14" operator="lessThan">
      <formula>13.2</formula>
    </cfRule>
  </conditionalFormatting>
  <conditionalFormatting sqref="S7:S53">
    <cfRule type="cellIs" dxfId="36" priority="13" operator="lessThan">
      <formula>13.2</formula>
    </cfRule>
  </conditionalFormatting>
  <conditionalFormatting sqref="D7:D53">
    <cfRule type="cellIs" dxfId="35" priority="12" operator="lessThan">
      <formula>13.2</formula>
    </cfRule>
  </conditionalFormatting>
  <conditionalFormatting sqref="D7:D53">
    <cfRule type="cellIs" dxfId="34" priority="11" operator="lessThan">
      <formula>13.2</formula>
    </cfRule>
  </conditionalFormatting>
  <conditionalFormatting sqref="G7:G53">
    <cfRule type="cellIs" dxfId="33" priority="10" operator="lessThan">
      <formula>13.2</formula>
    </cfRule>
  </conditionalFormatting>
  <conditionalFormatting sqref="G7:G53">
    <cfRule type="cellIs" dxfId="32" priority="9" operator="lessThan">
      <formula>13.2</formula>
    </cfRule>
  </conditionalFormatting>
  <conditionalFormatting sqref="J7:J53">
    <cfRule type="cellIs" dxfId="31" priority="8" operator="lessThan">
      <formula>13.2</formula>
    </cfRule>
  </conditionalFormatting>
  <conditionalFormatting sqref="J7:J53">
    <cfRule type="cellIs" dxfId="30" priority="7" operator="lessThan">
      <formula>13.2</formula>
    </cfRule>
  </conditionalFormatting>
  <conditionalFormatting sqref="M7:M53">
    <cfRule type="cellIs" dxfId="29" priority="6" operator="lessThan">
      <formula>13.2</formula>
    </cfRule>
  </conditionalFormatting>
  <conditionalFormatting sqref="M7:M53">
    <cfRule type="cellIs" dxfId="28" priority="5" operator="lessThan">
      <formula>13.2</formula>
    </cfRule>
  </conditionalFormatting>
  <conditionalFormatting sqref="P7:P53">
    <cfRule type="cellIs" dxfId="27" priority="4" operator="lessThan">
      <formula>13.2</formula>
    </cfRule>
  </conditionalFormatting>
  <conditionalFormatting sqref="P7:P53">
    <cfRule type="cellIs" dxfId="26" priority="3" operator="lessThan">
      <formula>13.2</formula>
    </cfRule>
  </conditionalFormatting>
  <conditionalFormatting sqref="S7:S53">
    <cfRule type="cellIs" dxfId="25" priority="2" operator="lessThan">
      <formula>13.2</formula>
    </cfRule>
  </conditionalFormatting>
  <conditionalFormatting sqref="S7:S53">
    <cfRule type="cellIs" dxfId="24" priority="1" operator="lessThan">
      <formula>13.2</formula>
    </cfRule>
  </conditionalFormatting>
  <pageMargins left="0.70866141732283505" right="0.35433070866141703" top="0.43307086614173201" bottom="0.43307086614173201" header="0.31496062992126" footer="0.31496062992126"/>
  <pageSetup paperSize="5" scale="55" orientation="portrait" verticalDpi="10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Y88"/>
  <sheetViews>
    <sheetView view="pageBreakPreview" zoomScaleSheetLayoutView="100" workbookViewId="0">
      <selection activeCell="B5" sqref="B5:B6"/>
    </sheetView>
  </sheetViews>
  <sheetFormatPr defaultColWidth="9.140625" defaultRowHeight="12.75"/>
  <cols>
    <col min="1" max="1" width="6.140625" style="1" bestFit="1" customWidth="1"/>
    <col min="2" max="2" width="34.85546875" style="1" customWidth="1"/>
    <col min="3" max="3" width="2.85546875" style="1" customWidth="1"/>
    <col min="4" max="4" width="7.7109375" style="2" customWidth="1"/>
    <col min="5" max="6" width="3.7109375" style="2" customWidth="1"/>
    <col min="7" max="7" width="7.7109375" style="2" customWidth="1"/>
    <col min="8" max="9" width="3.7109375" style="2" customWidth="1"/>
    <col min="10" max="10" width="7.7109375" style="2" customWidth="1"/>
    <col min="11" max="12" width="3.7109375" style="2" customWidth="1"/>
    <col min="13" max="13" width="7.7109375" style="2" customWidth="1"/>
    <col min="14" max="15" width="3.7109375" style="2" customWidth="1"/>
    <col min="16" max="16" width="7.7109375" style="2" customWidth="1"/>
    <col min="17" max="18" width="3.7109375" style="2" customWidth="1"/>
    <col min="19" max="19" width="7.7109375" style="2" customWidth="1"/>
    <col min="20" max="21" width="3.7109375" style="2" customWidth="1"/>
    <col min="22" max="22" width="7" style="1" customWidth="1"/>
    <col min="23" max="23" width="7.7109375" style="1" customWidth="1"/>
    <col min="24" max="24" width="6.85546875" style="1" bestFit="1" customWidth="1"/>
    <col min="25" max="25" width="4.140625" style="1" customWidth="1"/>
    <col min="26" max="16384" width="9.140625" style="1"/>
  </cols>
  <sheetData>
    <row r="1" spans="1:25">
      <c r="A1" s="163" t="str">
        <f>TITLE!A1</f>
        <v>PMSHREE SCHOOL JAWAHAR NAVODAYA VIDYALAYA, SCHOOL ________________NAME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</row>
    <row r="2" spans="1:25">
      <c r="A2" s="163" t="str">
        <f>TITLE!A2</f>
        <v>CONSOLIDATED RESULT 2025-26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</row>
    <row r="3" spans="1:25">
      <c r="A3" s="163" t="str">
        <f>TITLE!A3</f>
        <v>PWT-1 (APRIL-2025)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</row>
    <row r="4" spans="1:25">
      <c r="A4" s="164" t="s">
        <v>64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</row>
    <row r="5" spans="1:25" ht="12.75" customHeight="1">
      <c r="A5" s="172" t="s">
        <v>10</v>
      </c>
      <c r="B5" s="172" t="s">
        <v>11</v>
      </c>
      <c r="C5" s="205" t="s">
        <v>111</v>
      </c>
      <c r="D5" s="182" t="s">
        <v>50</v>
      </c>
      <c r="E5" s="183"/>
      <c r="F5" s="184"/>
      <c r="G5" s="182" t="s">
        <v>12</v>
      </c>
      <c r="H5" s="183"/>
      <c r="I5" s="184"/>
      <c r="J5" s="182" t="s">
        <v>14</v>
      </c>
      <c r="K5" s="183"/>
      <c r="L5" s="184"/>
      <c r="M5" s="182" t="s">
        <v>20</v>
      </c>
      <c r="N5" s="183"/>
      <c r="O5" s="184"/>
      <c r="P5" s="182" t="s">
        <v>15</v>
      </c>
      <c r="Q5" s="183"/>
      <c r="R5" s="184"/>
      <c r="S5" s="182" t="s">
        <v>16</v>
      </c>
      <c r="T5" s="183"/>
      <c r="U5" s="184"/>
      <c r="V5" s="30" t="s">
        <v>17</v>
      </c>
      <c r="W5" s="174" t="s">
        <v>18</v>
      </c>
      <c r="X5" s="169" t="s">
        <v>19</v>
      </c>
      <c r="Y5" s="169" t="s">
        <v>30</v>
      </c>
    </row>
    <row r="6" spans="1:25" ht="31.5" customHeight="1">
      <c r="A6" s="172"/>
      <c r="B6" s="172"/>
      <c r="C6" s="175"/>
      <c r="D6" s="3">
        <v>40</v>
      </c>
      <c r="E6" s="4" t="s">
        <v>19</v>
      </c>
      <c r="F6" s="4" t="s">
        <v>30</v>
      </c>
      <c r="G6" s="3">
        <v>40</v>
      </c>
      <c r="H6" s="4" t="s">
        <v>19</v>
      </c>
      <c r="I6" s="4" t="s">
        <v>30</v>
      </c>
      <c r="J6" s="3">
        <v>40</v>
      </c>
      <c r="K6" s="4" t="s">
        <v>19</v>
      </c>
      <c r="L6" s="4" t="s">
        <v>30</v>
      </c>
      <c r="M6" s="3">
        <v>40</v>
      </c>
      <c r="N6" s="4" t="s">
        <v>19</v>
      </c>
      <c r="O6" s="4" t="s">
        <v>30</v>
      </c>
      <c r="P6" s="3">
        <v>40</v>
      </c>
      <c r="Q6" s="4" t="s">
        <v>19</v>
      </c>
      <c r="R6" s="4" t="s">
        <v>30</v>
      </c>
      <c r="S6" s="3">
        <v>40</v>
      </c>
      <c r="T6" s="4" t="s">
        <v>19</v>
      </c>
      <c r="U6" s="4" t="s">
        <v>30</v>
      </c>
      <c r="V6" s="3">
        <f>SUM(D6:S6)</f>
        <v>240</v>
      </c>
      <c r="W6" s="175"/>
      <c r="X6" s="169"/>
      <c r="Y6" s="169"/>
    </row>
    <row r="7" spans="1:25" s="11" customFormat="1" ht="23.1" customHeight="1">
      <c r="A7" s="132">
        <v>1051</v>
      </c>
      <c r="B7" s="133" t="str">
        <f>IF('STUDENT NAMES'!J2&lt;&gt;"",'STUDENT NAMES'!J2,"")</f>
        <v/>
      </c>
      <c r="D7" s="7"/>
      <c r="E7" s="9" t="str">
        <f>IF(D7&gt;0,RANK(D7,$D$7:$D$53,0),"")</f>
        <v/>
      </c>
      <c r="F7" s="9" t="str">
        <f>IF(D7&gt;0,IF(D7&gt;=36.4,"A1",IF(D7&gt;=32.4,"A2",IF(D7&gt;=28.4,"B1",IF(D7&gt;=24.4,"B2",IF(D7&gt;=20.4,"C1",IF(D7&gt;=16.4,"C2",IF(D7&gt;=13.2,"D1",IF(D7&gt;=8.4,"D2","E")))))))),"")</f>
        <v/>
      </c>
      <c r="G7" s="7"/>
      <c r="H7" s="9" t="str">
        <f>IF(G7&gt;0,RANK(G7,$G$7:$G$53,0),"")</f>
        <v/>
      </c>
      <c r="I7" s="9" t="str">
        <f>IF(G7&gt;0,IF(G7&gt;=36.4,"A1",IF(G7&gt;=32.4,"A2",IF(G7&gt;=28.4,"B1",IF(G7&gt;=24.4,"B2",IF(G7&gt;=20.4,"C1",IF(G7&gt;=16.4,"C2",IF(G7&gt;=13.2,"D1",IF(G7&gt;=8.4,"D2","E")))))))),"")</f>
        <v/>
      </c>
      <c r="J7" s="7"/>
      <c r="K7" s="9" t="str">
        <f>IF(J7&gt;0,RANK(J7,$J$7:$J$53,0),"")</f>
        <v/>
      </c>
      <c r="L7" s="9" t="str">
        <f>IF(J7&gt;0,IF(J7&gt;=36.4,"A1",IF(J7&gt;=32.4,"A2",IF(J7&gt;=28.4,"B1",IF(J7&gt;=24.4,"B2",IF(J7&gt;=20.4,"C1",IF(J7&gt;=16.4,"C2",IF(J7&gt;=13.2,"D1",IF(J7&gt;=8.4,"D2","E")))))))),"")</f>
        <v/>
      </c>
      <c r="M7" s="7"/>
      <c r="N7" s="9" t="str">
        <f>IF(M7&gt;0,RANK(M7,$M$7:$M$53,0),"")</f>
        <v/>
      </c>
      <c r="O7" s="9" t="str">
        <f>IF(M7&gt;0,IF(M7&gt;=36.4,"A1",IF(M7&gt;=32.4,"A2",IF(M7&gt;=28.4,"B1",IF(M7&gt;=24.4,"B2",IF(M7&gt;=20.4,"C1",IF(M7&gt;=16.4,"C2",IF(M7&gt;=13.2,"D1",IF(M7&gt;=8.4,"D2","E")))))))),"")</f>
        <v/>
      </c>
      <c r="P7" s="7"/>
      <c r="Q7" s="9" t="str">
        <f>IF(P7&gt;0,RANK(P7,$P$7:$P$53,0),"")</f>
        <v/>
      </c>
      <c r="R7" s="9" t="str">
        <f>IF(P7&gt;0,IF(P7&gt;=36.4,"A1",IF(P7&gt;=32.4,"A2",IF(P7&gt;=28.4,"B1",IF(P7&gt;=24.4,"B2",IF(P7&gt;=20.4,"C1",IF(P7&gt;=16.4,"C2",IF(P7&gt;=13.2,"D1",IF(P7&gt;=8.4,"D2","E")))))))),"")</f>
        <v/>
      </c>
      <c r="S7" s="7"/>
      <c r="T7" s="9" t="str">
        <f>IF(S7&gt;0,RANK(S7,$S$7:$S$53,0),"")</f>
        <v/>
      </c>
      <c r="U7" s="9" t="str">
        <f>IF(S7&gt;0,IF(S7&gt;=36.4,"A1",IF(S7&gt;=32.4,"A2",IF(S7&gt;=28.4,"B1",IF(S7&gt;=24.4,"B2",IF(S7&gt;=20.4,"C1",IF(S7&gt;=16.4,"C2",IF(S7&gt;=13.2,"D1",IF(S7&gt;=8.4,"D2","E")))))))),"")</f>
        <v/>
      </c>
      <c r="V7" s="9">
        <f t="shared" ref="V7" si="0">SUM(ROUND(D7,0)+ROUND(G7,0)+ROUND(J7,0)+ROUND(M7,0)+ROUND(P7,0)+ROUND(S7,0))</f>
        <v>0</v>
      </c>
      <c r="W7" s="10">
        <f>V7/200*100</f>
        <v>0</v>
      </c>
      <c r="X7" s="9">
        <f t="shared" ref="X7" si="1">RANK(W7,$W$7:$W$53,0)</f>
        <v>1</v>
      </c>
      <c r="Y7" s="8" t="str">
        <f>IF(W7&gt;=91,"A1",IF(W7&gt;=81,"A2",IF(W7&gt;=71,"B1",IF(W7&gt;=61,"B2",IF(W7&gt;=51,"C1",IF(W7&gt;=41,"C2",IF(W7&gt;=33,"D",IF(W7&gt;=21,"E1","E2"))))))))</f>
        <v>E2</v>
      </c>
    </row>
    <row r="8" spans="1:25" s="74" customFormat="1" ht="23.1" customHeight="1">
      <c r="A8" s="132">
        <v>1052</v>
      </c>
      <c r="B8" s="133" t="str">
        <f>IF('STUDENT NAMES'!J3&lt;&gt;"",'STUDENT NAMES'!J3,"")</f>
        <v/>
      </c>
      <c r="C8" s="133"/>
      <c r="D8" s="7"/>
      <c r="E8" s="9" t="str">
        <f t="shared" ref="E8:E53" si="2">IF(D8&gt;0,RANK(D8,$D$7:$D$53,0),"")</f>
        <v/>
      </c>
      <c r="F8" s="9" t="str">
        <f t="shared" ref="F8:F53" si="3">IF(D8&gt;0,IF(D8&gt;=36.4,"A1",IF(D8&gt;=32.4,"A2",IF(D8&gt;=28.4,"B1",IF(D8&gt;=24.4,"B2",IF(D8&gt;=20.4,"C1",IF(D8&gt;=16.4,"C2",IF(D8&gt;=13.2,"D1",IF(D8&gt;=8.4,"D2","E")))))))),"")</f>
        <v/>
      </c>
      <c r="G8" s="7"/>
      <c r="H8" s="9" t="str">
        <f t="shared" ref="H8:H53" si="4">IF(G8&gt;0,RANK(G8,$G$7:$G$53,0),"")</f>
        <v/>
      </c>
      <c r="I8" s="9" t="str">
        <f t="shared" ref="I8:I53" si="5">IF(G8&gt;0,IF(G8&gt;=36.4,"A1",IF(G8&gt;=32.4,"A2",IF(G8&gt;=28.4,"B1",IF(G8&gt;=24.4,"B2",IF(G8&gt;=20.4,"C1",IF(G8&gt;=16.4,"C2",IF(G8&gt;=13.2,"D1",IF(G8&gt;=8.4,"D2","E")))))))),"")</f>
        <v/>
      </c>
      <c r="J8" s="7"/>
      <c r="K8" s="9" t="str">
        <f t="shared" ref="K8:K53" si="6">IF(J8&gt;0,RANK(J8,$J$7:$J$53,0),"")</f>
        <v/>
      </c>
      <c r="L8" s="9" t="str">
        <f t="shared" ref="L8:L53" si="7">IF(J8&gt;0,IF(J8&gt;=36.4,"A1",IF(J8&gt;=32.4,"A2",IF(J8&gt;=28.4,"B1",IF(J8&gt;=24.4,"B2",IF(J8&gt;=20.4,"C1",IF(J8&gt;=16.4,"C2",IF(J8&gt;=13.2,"D1",IF(J8&gt;=8.4,"D2","E")))))))),"")</f>
        <v/>
      </c>
      <c r="M8" s="7"/>
      <c r="N8" s="9" t="str">
        <f t="shared" ref="N8:N53" si="8">IF(M8&gt;0,RANK(M8,$M$7:$M$53,0),"")</f>
        <v/>
      </c>
      <c r="O8" s="9" t="str">
        <f t="shared" ref="O8:O53" si="9">IF(M8&gt;0,IF(M8&gt;=36.4,"A1",IF(M8&gt;=32.4,"A2",IF(M8&gt;=28.4,"B1",IF(M8&gt;=24.4,"B2",IF(M8&gt;=20.4,"C1",IF(M8&gt;=16.4,"C2",IF(M8&gt;=13.2,"D1",IF(M8&gt;=8.4,"D2","E")))))))),"")</f>
        <v/>
      </c>
      <c r="P8" s="7"/>
      <c r="Q8" s="9" t="str">
        <f t="shared" ref="Q8:Q53" si="10">IF(P8&gt;0,RANK(P8,$P$7:$P$53,0),"")</f>
        <v/>
      </c>
      <c r="R8" s="9" t="str">
        <f t="shared" ref="R8:R53" si="11">IF(P8&gt;0,IF(P8&gt;=36.4,"A1",IF(P8&gt;=32.4,"A2",IF(P8&gt;=28.4,"B1",IF(P8&gt;=24.4,"B2",IF(P8&gt;=20.4,"C1",IF(P8&gt;=16.4,"C2",IF(P8&gt;=13.2,"D1",IF(P8&gt;=8.4,"D2","E")))))))),"")</f>
        <v/>
      </c>
      <c r="S8" s="7"/>
      <c r="T8" s="9" t="str">
        <f t="shared" ref="T8:T53" si="12">IF(S8&gt;0,RANK(S8,$S$7:$S$53,0),"")</f>
        <v/>
      </c>
      <c r="U8" s="9" t="str">
        <f t="shared" ref="U8:U53" si="13">IF(S8&gt;0,IF(S8&gt;=36.4,"A1",IF(S8&gt;=32.4,"A2",IF(S8&gt;=28.4,"B1",IF(S8&gt;=24.4,"B2",IF(S8&gt;=20.4,"C1",IF(S8&gt;=16.4,"C2",IF(S8&gt;=13.2,"D1",IF(S8&gt;=8.4,"D2","E")))))))),"")</f>
        <v/>
      </c>
      <c r="V8" s="9">
        <f t="shared" ref="V8:V53" si="14">SUM(ROUND(D8,0)+ROUND(G8,0)+ROUND(J8,0)+ROUND(M8,0)+ROUND(P8,0)+ROUND(S8,0))</f>
        <v>0</v>
      </c>
      <c r="W8" s="10">
        <f t="shared" ref="W8:W53" si="15">V8/200*100</f>
        <v>0</v>
      </c>
      <c r="X8" s="9">
        <f t="shared" ref="X8:X53" si="16">RANK(W8,$W$7:$W$53,0)</f>
        <v>1</v>
      </c>
      <c r="Y8" s="8" t="str">
        <f t="shared" ref="Y8:Y53" si="17">IF(W8&gt;=91,"A1",IF(W8&gt;=81,"A2",IF(W8&gt;=71,"B1",IF(W8&gt;=61,"B2",IF(W8&gt;=51,"C1",IF(W8&gt;=41,"C2",IF(W8&gt;=33,"D",IF(W8&gt;=21,"E1","E2"))))))))</f>
        <v>E2</v>
      </c>
    </row>
    <row r="9" spans="1:25" s="11" customFormat="1" ht="23.1" customHeight="1">
      <c r="A9" s="132">
        <v>1053</v>
      </c>
      <c r="B9" s="133" t="str">
        <f>IF('STUDENT NAMES'!J4&lt;&gt;"",'STUDENT NAMES'!J4,"")</f>
        <v/>
      </c>
      <c r="C9" s="133"/>
      <c r="D9" s="7"/>
      <c r="E9" s="9" t="str">
        <f t="shared" si="2"/>
        <v/>
      </c>
      <c r="F9" s="9" t="str">
        <f t="shared" si="3"/>
        <v/>
      </c>
      <c r="G9" s="7"/>
      <c r="H9" s="9" t="str">
        <f t="shared" si="4"/>
        <v/>
      </c>
      <c r="I9" s="9" t="str">
        <f t="shared" si="5"/>
        <v/>
      </c>
      <c r="J9" s="7"/>
      <c r="K9" s="9" t="str">
        <f t="shared" si="6"/>
        <v/>
      </c>
      <c r="L9" s="9" t="str">
        <f t="shared" si="7"/>
        <v/>
      </c>
      <c r="M9" s="7"/>
      <c r="N9" s="9" t="str">
        <f t="shared" si="8"/>
        <v/>
      </c>
      <c r="O9" s="9" t="str">
        <f t="shared" si="9"/>
        <v/>
      </c>
      <c r="P9" s="7"/>
      <c r="Q9" s="9" t="str">
        <f t="shared" si="10"/>
        <v/>
      </c>
      <c r="R9" s="9" t="str">
        <f t="shared" si="11"/>
        <v/>
      </c>
      <c r="S9" s="7"/>
      <c r="T9" s="9" t="str">
        <f t="shared" si="12"/>
        <v/>
      </c>
      <c r="U9" s="9" t="str">
        <f t="shared" si="13"/>
        <v/>
      </c>
      <c r="V9" s="9">
        <f t="shared" si="14"/>
        <v>0</v>
      </c>
      <c r="W9" s="10">
        <f t="shared" si="15"/>
        <v>0</v>
      </c>
      <c r="X9" s="9">
        <f t="shared" si="16"/>
        <v>1</v>
      </c>
      <c r="Y9" s="8" t="str">
        <f t="shared" si="17"/>
        <v>E2</v>
      </c>
    </row>
    <row r="10" spans="1:25" s="11" customFormat="1" ht="23.1" customHeight="1">
      <c r="A10" s="132">
        <v>1054</v>
      </c>
      <c r="B10" s="133" t="str">
        <f>IF('STUDENT NAMES'!J5&lt;&gt;"",'STUDENT NAMES'!J5,"")</f>
        <v/>
      </c>
      <c r="C10" s="133"/>
      <c r="D10" s="7"/>
      <c r="E10" s="9" t="str">
        <f t="shared" si="2"/>
        <v/>
      </c>
      <c r="F10" s="9" t="str">
        <f t="shared" si="3"/>
        <v/>
      </c>
      <c r="G10" s="7"/>
      <c r="H10" s="9" t="str">
        <f t="shared" si="4"/>
        <v/>
      </c>
      <c r="I10" s="9" t="str">
        <f t="shared" si="5"/>
        <v/>
      </c>
      <c r="J10" s="7"/>
      <c r="K10" s="9" t="str">
        <f t="shared" si="6"/>
        <v/>
      </c>
      <c r="L10" s="9" t="str">
        <f t="shared" si="7"/>
        <v/>
      </c>
      <c r="M10" s="7"/>
      <c r="N10" s="9" t="str">
        <f t="shared" si="8"/>
        <v/>
      </c>
      <c r="O10" s="9" t="str">
        <f t="shared" si="9"/>
        <v/>
      </c>
      <c r="P10" s="7"/>
      <c r="Q10" s="9" t="str">
        <f t="shared" si="10"/>
        <v/>
      </c>
      <c r="R10" s="9" t="str">
        <f t="shared" si="11"/>
        <v/>
      </c>
      <c r="S10" s="7"/>
      <c r="T10" s="9" t="str">
        <f t="shared" si="12"/>
        <v/>
      </c>
      <c r="U10" s="9" t="str">
        <f t="shared" si="13"/>
        <v/>
      </c>
      <c r="V10" s="9">
        <f t="shared" si="14"/>
        <v>0</v>
      </c>
      <c r="W10" s="10">
        <f t="shared" si="15"/>
        <v>0</v>
      </c>
      <c r="X10" s="9">
        <f t="shared" si="16"/>
        <v>1</v>
      </c>
      <c r="Y10" s="8" t="str">
        <f t="shared" si="17"/>
        <v>E2</v>
      </c>
    </row>
    <row r="11" spans="1:25" s="74" customFormat="1" ht="23.1" customHeight="1">
      <c r="A11" s="132">
        <v>1055</v>
      </c>
      <c r="B11" s="133" t="str">
        <f>IF('STUDENT NAMES'!J6&lt;&gt;"",'STUDENT NAMES'!J6,"")</f>
        <v/>
      </c>
      <c r="C11" s="133"/>
      <c r="D11" s="6"/>
      <c r="E11" s="9" t="str">
        <f t="shared" si="2"/>
        <v/>
      </c>
      <c r="F11" s="9" t="str">
        <f t="shared" si="3"/>
        <v/>
      </c>
      <c r="G11" s="6"/>
      <c r="H11" s="9" t="str">
        <f t="shared" si="4"/>
        <v/>
      </c>
      <c r="I11" s="9" t="str">
        <f t="shared" si="5"/>
        <v/>
      </c>
      <c r="J11" s="6"/>
      <c r="K11" s="9" t="str">
        <f t="shared" si="6"/>
        <v/>
      </c>
      <c r="L11" s="9" t="str">
        <f t="shared" si="7"/>
        <v/>
      </c>
      <c r="M11" s="6"/>
      <c r="N11" s="9" t="str">
        <f t="shared" si="8"/>
        <v/>
      </c>
      <c r="O11" s="9" t="str">
        <f t="shared" si="9"/>
        <v/>
      </c>
      <c r="P11" s="6"/>
      <c r="Q11" s="9" t="str">
        <f t="shared" si="10"/>
        <v/>
      </c>
      <c r="R11" s="9" t="str">
        <f t="shared" si="11"/>
        <v/>
      </c>
      <c r="S11" s="6"/>
      <c r="T11" s="9" t="str">
        <f t="shared" si="12"/>
        <v/>
      </c>
      <c r="U11" s="9" t="str">
        <f t="shared" si="13"/>
        <v/>
      </c>
      <c r="V11" s="9">
        <f t="shared" si="14"/>
        <v>0</v>
      </c>
      <c r="W11" s="10">
        <f t="shared" si="15"/>
        <v>0</v>
      </c>
      <c r="X11" s="9">
        <f t="shared" si="16"/>
        <v>1</v>
      </c>
      <c r="Y11" s="8" t="str">
        <f t="shared" si="17"/>
        <v>E2</v>
      </c>
    </row>
    <row r="12" spans="1:25" s="11" customFormat="1" ht="23.1" customHeight="1">
      <c r="A12" s="132">
        <v>1056</v>
      </c>
      <c r="B12" s="133" t="str">
        <f>IF('STUDENT NAMES'!J7&lt;&gt;"",'STUDENT NAMES'!J7,"")</f>
        <v/>
      </c>
      <c r="C12" s="133"/>
      <c r="D12" s="7"/>
      <c r="E12" s="9" t="str">
        <f t="shared" si="2"/>
        <v/>
      </c>
      <c r="F12" s="9" t="str">
        <f t="shared" si="3"/>
        <v/>
      </c>
      <c r="G12" s="7"/>
      <c r="H12" s="9" t="str">
        <f t="shared" si="4"/>
        <v/>
      </c>
      <c r="I12" s="9" t="str">
        <f t="shared" si="5"/>
        <v/>
      </c>
      <c r="J12" s="7"/>
      <c r="K12" s="9" t="str">
        <f t="shared" si="6"/>
        <v/>
      </c>
      <c r="L12" s="9" t="str">
        <f t="shared" si="7"/>
        <v/>
      </c>
      <c r="M12" s="7"/>
      <c r="N12" s="9" t="str">
        <f t="shared" si="8"/>
        <v/>
      </c>
      <c r="O12" s="9" t="str">
        <f t="shared" si="9"/>
        <v/>
      </c>
      <c r="P12" s="7"/>
      <c r="Q12" s="9" t="str">
        <f t="shared" si="10"/>
        <v/>
      </c>
      <c r="R12" s="9" t="str">
        <f t="shared" si="11"/>
        <v/>
      </c>
      <c r="S12" s="7"/>
      <c r="T12" s="9" t="str">
        <f t="shared" si="12"/>
        <v/>
      </c>
      <c r="U12" s="9" t="str">
        <f t="shared" si="13"/>
        <v/>
      </c>
      <c r="V12" s="9">
        <f t="shared" si="14"/>
        <v>0</v>
      </c>
      <c r="W12" s="10">
        <f t="shared" si="15"/>
        <v>0</v>
      </c>
      <c r="X12" s="9">
        <f t="shared" si="16"/>
        <v>1</v>
      </c>
      <c r="Y12" s="8" t="str">
        <f t="shared" si="17"/>
        <v>E2</v>
      </c>
    </row>
    <row r="13" spans="1:25" s="11" customFormat="1" ht="23.1" customHeight="1">
      <c r="A13" s="132">
        <v>1057</v>
      </c>
      <c r="B13" s="133" t="str">
        <f>IF('STUDENT NAMES'!J8&lt;&gt;"",'STUDENT NAMES'!J8,"")</f>
        <v/>
      </c>
      <c r="C13" s="133"/>
      <c r="D13" s="7"/>
      <c r="E13" s="9" t="str">
        <f t="shared" si="2"/>
        <v/>
      </c>
      <c r="F13" s="9" t="str">
        <f t="shared" si="3"/>
        <v/>
      </c>
      <c r="G13" s="7"/>
      <c r="H13" s="9" t="str">
        <f t="shared" si="4"/>
        <v/>
      </c>
      <c r="I13" s="9" t="str">
        <f t="shared" si="5"/>
        <v/>
      </c>
      <c r="J13" s="7"/>
      <c r="K13" s="9" t="str">
        <f t="shared" si="6"/>
        <v/>
      </c>
      <c r="L13" s="9" t="str">
        <f t="shared" si="7"/>
        <v/>
      </c>
      <c r="M13" s="7"/>
      <c r="N13" s="9" t="str">
        <f t="shared" si="8"/>
        <v/>
      </c>
      <c r="O13" s="9" t="str">
        <f t="shared" si="9"/>
        <v/>
      </c>
      <c r="P13" s="7"/>
      <c r="Q13" s="9" t="str">
        <f t="shared" si="10"/>
        <v/>
      </c>
      <c r="R13" s="9" t="str">
        <f t="shared" si="11"/>
        <v/>
      </c>
      <c r="S13" s="7"/>
      <c r="T13" s="9" t="str">
        <f t="shared" si="12"/>
        <v/>
      </c>
      <c r="U13" s="9" t="str">
        <f t="shared" si="13"/>
        <v/>
      </c>
      <c r="V13" s="9">
        <f t="shared" si="14"/>
        <v>0</v>
      </c>
      <c r="W13" s="10">
        <f t="shared" si="15"/>
        <v>0</v>
      </c>
      <c r="X13" s="9">
        <f t="shared" si="16"/>
        <v>1</v>
      </c>
      <c r="Y13" s="8" t="str">
        <f t="shared" si="17"/>
        <v>E2</v>
      </c>
    </row>
    <row r="14" spans="1:25" s="11" customFormat="1" ht="23.1" customHeight="1">
      <c r="A14" s="132">
        <v>1058</v>
      </c>
      <c r="B14" s="133" t="str">
        <f>IF('STUDENT NAMES'!J9&lt;&gt;"",'STUDENT NAMES'!J9,"")</f>
        <v/>
      </c>
      <c r="C14" s="133"/>
      <c r="D14" s="7"/>
      <c r="E14" s="9" t="str">
        <f t="shared" si="2"/>
        <v/>
      </c>
      <c r="F14" s="9" t="str">
        <f t="shared" si="3"/>
        <v/>
      </c>
      <c r="G14" s="7"/>
      <c r="H14" s="9" t="str">
        <f t="shared" si="4"/>
        <v/>
      </c>
      <c r="I14" s="9" t="str">
        <f t="shared" si="5"/>
        <v/>
      </c>
      <c r="J14" s="7"/>
      <c r="K14" s="9" t="str">
        <f t="shared" si="6"/>
        <v/>
      </c>
      <c r="L14" s="9" t="str">
        <f t="shared" si="7"/>
        <v/>
      </c>
      <c r="M14" s="7"/>
      <c r="N14" s="9" t="str">
        <f t="shared" si="8"/>
        <v/>
      </c>
      <c r="O14" s="9" t="str">
        <f t="shared" si="9"/>
        <v/>
      </c>
      <c r="P14" s="7"/>
      <c r="Q14" s="9" t="str">
        <f t="shared" si="10"/>
        <v/>
      </c>
      <c r="R14" s="9" t="str">
        <f t="shared" si="11"/>
        <v/>
      </c>
      <c r="S14" s="7"/>
      <c r="T14" s="9" t="str">
        <f t="shared" si="12"/>
        <v/>
      </c>
      <c r="U14" s="9" t="str">
        <f t="shared" si="13"/>
        <v/>
      </c>
      <c r="V14" s="9">
        <f t="shared" si="14"/>
        <v>0</v>
      </c>
      <c r="W14" s="10">
        <f t="shared" si="15"/>
        <v>0</v>
      </c>
      <c r="X14" s="9">
        <f t="shared" si="16"/>
        <v>1</v>
      </c>
      <c r="Y14" s="8" t="str">
        <f t="shared" si="17"/>
        <v>E2</v>
      </c>
    </row>
    <row r="15" spans="1:25" s="74" customFormat="1" ht="23.1" customHeight="1">
      <c r="A15" s="132">
        <v>1059</v>
      </c>
      <c r="B15" s="133" t="str">
        <f>IF('STUDENT NAMES'!J10&lt;&gt;"",'STUDENT NAMES'!J10,"")</f>
        <v/>
      </c>
      <c r="C15" s="133"/>
      <c r="D15" s="7"/>
      <c r="E15" s="9" t="str">
        <f t="shared" si="2"/>
        <v/>
      </c>
      <c r="F15" s="9" t="str">
        <f t="shared" si="3"/>
        <v/>
      </c>
      <c r="G15" s="7"/>
      <c r="H15" s="9" t="str">
        <f t="shared" si="4"/>
        <v/>
      </c>
      <c r="I15" s="9" t="str">
        <f t="shared" si="5"/>
        <v/>
      </c>
      <c r="J15" s="7"/>
      <c r="K15" s="9" t="str">
        <f t="shared" si="6"/>
        <v/>
      </c>
      <c r="L15" s="9" t="str">
        <f t="shared" si="7"/>
        <v/>
      </c>
      <c r="M15" s="7"/>
      <c r="N15" s="9" t="str">
        <f t="shared" si="8"/>
        <v/>
      </c>
      <c r="O15" s="9" t="str">
        <f t="shared" si="9"/>
        <v/>
      </c>
      <c r="P15" s="7"/>
      <c r="Q15" s="9" t="str">
        <f t="shared" si="10"/>
        <v/>
      </c>
      <c r="R15" s="9" t="str">
        <f t="shared" si="11"/>
        <v/>
      </c>
      <c r="S15" s="7"/>
      <c r="T15" s="9" t="str">
        <f t="shared" si="12"/>
        <v/>
      </c>
      <c r="U15" s="9" t="str">
        <f t="shared" si="13"/>
        <v/>
      </c>
      <c r="V15" s="9">
        <f t="shared" si="14"/>
        <v>0</v>
      </c>
      <c r="W15" s="10">
        <f t="shared" si="15"/>
        <v>0</v>
      </c>
      <c r="X15" s="9">
        <f t="shared" si="16"/>
        <v>1</v>
      </c>
      <c r="Y15" s="8" t="str">
        <f t="shared" si="17"/>
        <v>E2</v>
      </c>
    </row>
    <row r="16" spans="1:25" s="11" customFormat="1" ht="23.1" customHeight="1">
      <c r="A16" s="132">
        <v>1060</v>
      </c>
      <c r="B16" s="133" t="str">
        <f>IF('STUDENT NAMES'!J11&lt;&gt;"",'STUDENT NAMES'!J11,"")</f>
        <v/>
      </c>
      <c r="C16" s="133"/>
      <c r="D16" s="7"/>
      <c r="E16" s="9" t="str">
        <f t="shared" si="2"/>
        <v/>
      </c>
      <c r="F16" s="9" t="str">
        <f t="shared" si="3"/>
        <v/>
      </c>
      <c r="G16" s="7"/>
      <c r="H16" s="9" t="str">
        <f t="shared" si="4"/>
        <v/>
      </c>
      <c r="I16" s="9" t="str">
        <f t="shared" si="5"/>
        <v/>
      </c>
      <c r="J16" s="7"/>
      <c r="K16" s="9" t="str">
        <f t="shared" si="6"/>
        <v/>
      </c>
      <c r="L16" s="9" t="str">
        <f t="shared" si="7"/>
        <v/>
      </c>
      <c r="M16" s="7"/>
      <c r="N16" s="9" t="str">
        <f t="shared" si="8"/>
        <v/>
      </c>
      <c r="O16" s="9" t="str">
        <f t="shared" si="9"/>
        <v/>
      </c>
      <c r="P16" s="7"/>
      <c r="Q16" s="9" t="str">
        <f t="shared" si="10"/>
        <v/>
      </c>
      <c r="R16" s="9" t="str">
        <f t="shared" si="11"/>
        <v/>
      </c>
      <c r="S16" s="7"/>
      <c r="T16" s="9" t="str">
        <f t="shared" si="12"/>
        <v/>
      </c>
      <c r="U16" s="9" t="str">
        <f t="shared" si="13"/>
        <v/>
      </c>
      <c r="V16" s="9">
        <f t="shared" si="14"/>
        <v>0</v>
      </c>
      <c r="W16" s="10">
        <f t="shared" si="15"/>
        <v>0</v>
      </c>
      <c r="X16" s="9">
        <f t="shared" si="16"/>
        <v>1</v>
      </c>
      <c r="Y16" s="8" t="str">
        <f t="shared" si="17"/>
        <v>E2</v>
      </c>
    </row>
    <row r="17" spans="1:25" s="11" customFormat="1" ht="23.1" customHeight="1">
      <c r="A17" s="132">
        <v>1061</v>
      </c>
      <c r="B17" s="133" t="str">
        <f>IF('STUDENT NAMES'!J12&lt;&gt;"",'STUDENT NAMES'!J12,"")</f>
        <v/>
      </c>
      <c r="C17" s="133"/>
      <c r="D17" s="7"/>
      <c r="E17" s="9" t="str">
        <f t="shared" si="2"/>
        <v/>
      </c>
      <c r="F17" s="9" t="str">
        <f t="shared" si="3"/>
        <v/>
      </c>
      <c r="G17" s="7"/>
      <c r="H17" s="9" t="str">
        <f t="shared" si="4"/>
        <v/>
      </c>
      <c r="I17" s="9" t="str">
        <f t="shared" si="5"/>
        <v/>
      </c>
      <c r="J17" s="7"/>
      <c r="K17" s="9" t="str">
        <f t="shared" si="6"/>
        <v/>
      </c>
      <c r="L17" s="9" t="str">
        <f t="shared" si="7"/>
        <v/>
      </c>
      <c r="M17" s="7"/>
      <c r="N17" s="9" t="str">
        <f t="shared" si="8"/>
        <v/>
      </c>
      <c r="O17" s="9" t="str">
        <f t="shared" si="9"/>
        <v/>
      </c>
      <c r="P17" s="7"/>
      <c r="Q17" s="9" t="str">
        <f t="shared" si="10"/>
        <v/>
      </c>
      <c r="R17" s="9" t="str">
        <f t="shared" si="11"/>
        <v/>
      </c>
      <c r="S17" s="7"/>
      <c r="T17" s="9" t="str">
        <f t="shared" si="12"/>
        <v/>
      </c>
      <c r="U17" s="9" t="str">
        <f t="shared" si="13"/>
        <v/>
      </c>
      <c r="V17" s="9">
        <f t="shared" si="14"/>
        <v>0</v>
      </c>
      <c r="W17" s="10">
        <f t="shared" si="15"/>
        <v>0</v>
      </c>
      <c r="X17" s="9">
        <f t="shared" si="16"/>
        <v>1</v>
      </c>
      <c r="Y17" s="8" t="str">
        <f t="shared" si="17"/>
        <v>E2</v>
      </c>
    </row>
    <row r="18" spans="1:25" s="11" customFormat="1" ht="23.1" customHeight="1">
      <c r="A18" s="132">
        <v>1062</v>
      </c>
      <c r="B18" s="133" t="str">
        <f>IF('STUDENT NAMES'!J13&lt;&gt;"",'STUDENT NAMES'!J13,"")</f>
        <v/>
      </c>
      <c r="C18" s="133"/>
      <c r="D18" s="7"/>
      <c r="E18" s="9" t="str">
        <f t="shared" si="2"/>
        <v/>
      </c>
      <c r="F18" s="9" t="str">
        <f t="shared" si="3"/>
        <v/>
      </c>
      <c r="G18" s="7"/>
      <c r="H18" s="9" t="str">
        <f t="shared" si="4"/>
        <v/>
      </c>
      <c r="I18" s="9" t="str">
        <f t="shared" si="5"/>
        <v/>
      </c>
      <c r="J18" s="7"/>
      <c r="K18" s="9" t="str">
        <f t="shared" si="6"/>
        <v/>
      </c>
      <c r="L18" s="9" t="str">
        <f t="shared" si="7"/>
        <v/>
      </c>
      <c r="M18" s="7"/>
      <c r="N18" s="9" t="str">
        <f t="shared" si="8"/>
        <v/>
      </c>
      <c r="O18" s="9" t="str">
        <f t="shared" si="9"/>
        <v/>
      </c>
      <c r="P18" s="7"/>
      <c r="Q18" s="9" t="str">
        <f t="shared" si="10"/>
        <v/>
      </c>
      <c r="R18" s="9" t="str">
        <f t="shared" si="11"/>
        <v/>
      </c>
      <c r="S18" s="7"/>
      <c r="T18" s="9" t="str">
        <f t="shared" si="12"/>
        <v/>
      </c>
      <c r="U18" s="9" t="str">
        <f t="shared" si="13"/>
        <v/>
      </c>
      <c r="V18" s="9">
        <f t="shared" si="14"/>
        <v>0</v>
      </c>
      <c r="W18" s="10">
        <f t="shared" si="15"/>
        <v>0</v>
      </c>
      <c r="X18" s="9">
        <f t="shared" si="16"/>
        <v>1</v>
      </c>
      <c r="Y18" s="8" t="str">
        <f t="shared" si="17"/>
        <v>E2</v>
      </c>
    </row>
    <row r="19" spans="1:25" s="11" customFormat="1" ht="23.1" customHeight="1">
      <c r="A19" s="132">
        <v>1063</v>
      </c>
      <c r="B19" s="133" t="str">
        <f>IF('STUDENT NAMES'!J14&lt;&gt;"",'STUDENT NAMES'!J14,"")</f>
        <v/>
      </c>
      <c r="C19" s="133"/>
      <c r="D19" s="7"/>
      <c r="E19" s="9" t="str">
        <f t="shared" si="2"/>
        <v/>
      </c>
      <c r="F19" s="9" t="str">
        <f t="shared" si="3"/>
        <v/>
      </c>
      <c r="G19" s="7"/>
      <c r="H19" s="9" t="str">
        <f t="shared" si="4"/>
        <v/>
      </c>
      <c r="I19" s="9" t="str">
        <f t="shared" si="5"/>
        <v/>
      </c>
      <c r="J19" s="7"/>
      <c r="K19" s="9" t="str">
        <f t="shared" si="6"/>
        <v/>
      </c>
      <c r="L19" s="9" t="str">
        <f t="shared" si="7"/>
        <v/>
      </c>
      <c r="M19" s="7"/>
      <c r="N19" s="9" t="str">
        <f t="shared" si="8"/>
        <v/>
      </c>
      <c r="O19" s="9" t="str">
        <f t="shared" si="9"/>
        <v/>
      </c>
      <c r="P19" s="7"/>
      <c r="Q19" s="9" t="str">
        <f t="shared" si="10"/>
        <v/>
      </c>
      <c r="R19" s="9" t="str">
        <f t="shared" si="11"/>
        <v/>
      </c>
      <c r="S19" s="7"/>
      <c r="T19" s="9" t="str">
        <f t="shared" si="12"/>
        <v/>
      </c>
      <c r="U19" s="9" t="str">
        <f t="shared" si="13"/>
        <v/>
      </c>
      <c r="V19" s="9">
        <f t="shared" si="14"/>
        <v>0</v>
      </c>
      <c r="W19" s="10">
        <f t="shared" si="15"/>
        <v>0</v>
      </c>
      <c r="X19" s="9">
        <f t="shared" si="16"/>
        <v>1</v>
      </c>
      <c r="Y19" s="8" t="str">
        <f t="shared" si="17"/>
        <v>E2</v>
      </c>
    </row>
    <row r="20" spans="1:25" s="11" customFormat="1" ht="23.1" customHeight="1">
      <c r="A20" s="132">
        <v>1064</v>
      </c>
      <c r="B20" s="133" t="str">
        <f>IF('STUDENT NAMES'!J15&lt;&gt;"",'STUDENT NAMES'!J15,"")</f>
        <v/>
      </c>
      <c r="C20" s="133"/>
      <c r="D20" s="7"/>
      <c r="E20" s="9" t="str">
        <f t="shared" si="2"/>
        <v/>
      </c>
      <c r="F20" s="9" t="str">
        <f t="shared" si="3"/>
        <v/>
      </c>
      <c r="G20" s="7"/>
      <c r="H20" s="9" t="str">
        <f t="shared" si="4"/>
        <v/>
      </c>
      <c r="I20" s="9" t="str">
        <f t="shared" si="5"/>
        <v/>
      </c>
      <c r="J20" s="7"/>
      <c r="K20" s="9" t="str">
        <f t="shared" si="6"/>
        <v/>
      </c>
      <c r="L20" s="9" t="str">
        <f t="shared" si="7"/>
        <v/>
      </c>
      <c r="M20" s="7"/>
      <c r="N20" s="9" t="str">
        <f t="shared" si="8"/>
        <v/>
      </c>
      <c r="O20" s="9" t="str">
        <f t="shared" si="9"/>
        <v/>
      </c>
      <c r="P20" s="7"/>
      <c r="Q20" s="9" t="str">
        <f t="shared" si="10"/>
        <v/>
      </c>
      <c r="R20" s="9" t="str">
        <f t="shared" si="11"/>
        <v/>
      </c>
      <c r="S20" s="7"/>
      <c r="T20" s="9" t="str">
        <f t="shared" si="12"/>
        <v/>
      </c>
      <c r="U20" s="9" t="str">
        <f t="shared" si="13"/>
        <v/>
      </c>
      <c r="V20" s="9">
        <f t="shared" si="14"/>
        <v>0</v>
      </c>
      <c r="W20" s="10">
        <f t="shared" si="15"/>
        <v>0</v>
      </c>
      <c r="X20" s="9">
        <f t="shared" si="16"/>
        <v>1</v>
      </c>
      <c r="Y20" s="8" t="str">
        <f t="shared" si="17"/>
        <v>E2</v>
      </c>
    </row>
    <row r="21" spans="1:25" s="11" customFormat="1" ht="23.1" customHeight="1">
      <c r="A21" s="132">
        <v>1065</v>
      </c>
      <c r="B21" s="133" t="str">
        <f>IF('STUDENT NAMES'!J16&lt;&gt;"",'STUDENT NAMES'!J16,"")</f>
        <v/>
      </c>
      <c r="C21" s="133"/>
      <c r="D21" s="7"/>
      <c r="E21" s="9" t="str">
        <f t="shared" si="2"/>
        <v/>
      </c>
      <c r="F21" s="9" t="str">
        <f t="shared" si="3"/>
        <v/>
      </c>
      <c r="G21" s="7"/>
      <c r="H21" s="9" t="str">
        <f t="shared" si="4"/>
        <v/>
      </c>
      <c r="I21" s="9" t="str">
        <f t="shared" si="5"/>
        <v/>
      </c>
      <c r="J21" s="7"/>
      <c r="K21" s="9" t="str">
        <f t="shared" si="6"/>
        <v/>
      </c>
      <c r="L21" s="9" t="str">
        <f t="shared" si="7"/>
        <v/>
      </c>
      <c r="M21" s="7"/>
      <c r="N21" s="9" t="str">
        <f t="shared" si="8"/>
        <v/>
      </c>
      <c r="O21" s="9" t="str">
        <f t="shared" si="9"/>
        <v/>
      </c>
      <c r="P21" s="7"/>
      <c r="Q21" s="9" t="str">
        <f t="shared" si="10"/>
        <v/>
      </c>
      <c r="R21" s="9" t="str">
        <f t="shared" si="11"/>
        <v/>
      </c>
      <c r="S21" s="7"/>
      <c r="T21" s="9" t="str">
        <f t="shared" si="12"/>
        <v/>
      </c>
      <c r="U21" s="9" t="str">
        <f t="shared" si="13"/>
        <v/>
      </c>
      <c r="V21" s="9">
        <f t="shared" si="14"/>
        <v>0</v>
      </c>
      <c r="W21" s="10">
        <f t="shared" si="15"/>
        <v>0</v>
      </c>
      <c r="X21" s="9">
        <f t="shared" si="16"/>
        <v>1</v>
      </c>
      <c r="Y21" s="8" t="str">
        <f t="shared" si="17"/>
        <v>E2</v>
      </c>
    </row>
    <row r="22" spans="1:25" s="11" customFormat="1" ht="23.1" customHeight="1">
      <c r="A22" s="132">
        <v>1066</v>
      </c>
      <c r="B22" s="133" t="str">
        <f>IF('STUDENT NAMES'!J17&lt;&gt;"",'STUDENT NAMES'!J17,"")</f>
        <v/>
      </c>
      <c r="C22" s="133"/>
      <c r="D22" s="7"/>
      <c r="E22" s="9" t="str">
        <f t="shared" si="2"/>
        <v/>
      </c>
      <c r="F22" s="9" t="str">
        <f t="shared" si="3"/>
        <v/>
      </c>
      <c r="G22" s="7"/>
      <c r="H22" s="9" t="str">
        <f t="shared" si="4"/>
        <v/>
      </c>
      <c r="I22" s="9" t="str">
        <f t="shared" si="5"/>
        <v/>
      </c>
      <c r="J22" s="7"/>
      <c r="K22" s="9" t="str">
        <f t="shared" si="6"/>
        <v/>
      </c>
      <c r="L22" s="9" t="str">
        <f t="shared" si="7"/>
        <v/>
      </c>
      <c r="M22" s="7"/>
      <c r="N22" s="9" t="str">
        <f t="shared" si="8"/>
        <v/>
      </c>
      <c r="O22" s="9" t="str">
        <f t="shared" si="9"/>
        <v/>
      </c>
      <c r="P22" s="7"/>
      <c r="Q22" s="9" t="str">
        <f t="shared" si="10"/>
        <v/>
      </c>
      <c r="R22" s="9" t="str">
        <f t="shared" si="11"/>
        <v/>
      </c>
      <c r="S22" s="7"/>
      <c r="T22" s="9" t="str">
        <f t="shared" si="12"/>
        <v/>
      </c>
      <c r="U22" s="9" t="str">
        <f t="shared" si="13"/>
        <v/>
      </c>
      <c r="V22" s="9">
        <f t="shared" si="14"/>
        <v>0</v>
      </c>
      <c r="W22" s="10">
        <f t="shared" si="15"/>
        <v>0</v>
      </c>
      <c r="X22" s="9">
        <f t="shared" si="16"/>
        <v>1</v>
      </c>
      <c r="Y22" s="8" t="str">
        <f t="shared" si="17"/>
        <v>E2</v>
      </c>
    </row>
    <row r="23" spans="1:25" s="11" customFormat="1" ht="23.1" customHeight="1">
      <c r="A23" s="132">
        <v>1067</v>
      </c>
      <c r="B23" s="133" t="str">
        <f>IF('STUDENT NAMES'!J18&lt;&gt;"",'STUDENT NAMES'!J18,"")</f>
        <v/>
      </c>
      <c r="C23" s="133"/>
      <c r="D23" s="7"/>
      <c r="E23" s="9" t="str">
        <f t="shared" si="2"/>
        <v/>
      </c>
      <c r="F23" s="9" t="str">
        <f t="shared" si="3"/>
        <v/>
      </c>
      <c r="G23" s="7"/>
      <c r="H23" s="9" t="str">
        <f t="shared" si="4"/>
        <v/>
      </c>
      <c r="I23" s="9" t="str">
        <f t="shared" si="5"/>
        <v/>
      </c>
      <c r="J23" s="7"/>
      <c r="K23" s="9" t="str">
        <f t="shared" si="6"/>
        <v/>
      </c>
      <c r="L23" s="9" t="str">
        <f t="shared" si="7"/>
        <v/>
      </c>
      <c r="M23" s="7"/>
      <c r="N23" s="9" t="str">
        <f t="shared" si="8"/>
        <v/>
      </c>
      <c r="O23" s="9" t="str">
        <f t="shared" si="9"/>
        <v/>
      </c>
      <c r="P23" s="7"/>
      <c r="Q23" s="9" t="str">
        <f t="shared" si="10"/>
        <v/>
      </c>
      <c r="R23" s="9" t="str">
        <f t="shared" si="11"/>
        <v/>
      </c>
      <c r="S23" s="7"/>
      <c r="T23" s="9" t="str">
        <f t="shared" si="12"/>
        <v/>
      </c>
      <c r="U23" s="9" t="str">
        <f t="shared" si="13"/>
        <v/>
      </c>
      <c r="V23" s="9">
        <f t="shared" si="14"/>
        <v>0</v>
      </c>
      <c r="W23" s="10">
        <f t="shared" si="15"/>
        <v>0</v>
      </c>
      <c r="X23" s="9">
        <f t="shared" si="16"/>
        <v>1</v>
      </c>
      <c r="Y23" s="8" t="str">
        <f t="shared" si="17"/>
        <v>E2</v>
      </c>
    </row>
    <row r="24" spans="1:25" s="11" customFormat="1" ht="23.1" customHeight="1">
      <c r="A24" s="132">
        <v>1068</v>
      </c>
      <c r="B24" s="133" t="str">
        <f>IF('STUDENT NAMES'!J19&lt;&gt;"",'STUDENT NAMES'!J19,"")</f>
        <v/>
      </c>
      <c r="C24" s="133"/>
      <c r="D24" s="7"/>
      <c r="E24" s="9" t="str">
        <f t="shared" si="2"/>
        <v/>
      </c>
      <c r="F24" s="9" t="str">
        <f t="shared" si="3"/>
        <v/>
      </c>
      <c r="G24" s="7"/>
      <c r="H24" s="9" t="str">
        <f t="shared" si="4"/>
        <v/>
      </c>
      <c r="I24" s="9" t="str">
        <f t="shared" si="5"/>
        <v/>
      </c>
      <c r="J24" s="7"/>
      <c r="K24" s="9" t="str">
        <f t="shared" si="6"/>
        <v/>
      </c>
      <c r="L24" s="9" t="str">
        <f t="shared" si="7"/>
        <v/>
      </c>
      <c r="M24" s="7"/>
      <c r="N24" s="9" t="str">
        <f t="shared" si="8"/>
        <v/>
      </c>
      <c r="O24" s="9" t="str">
        <f t="shared" si="9"/>
        <v/>
      </c>
      <c r="P24" s="7"/>
      <c r="Q24" s="9" t="str">
        <f t="shared" si="10"/>
        <v/>
      </c>
      <c r="R24" s="9" t="str">
        <f t="shared" si="11"/>
        <v/>
      </c>
      <c r="S24" s="7"/>
      <c r="T24" s="9" t="str">
        <f t="shared" si="12"/>
        <v/>
      </c>
      <c r="U24" s="9" t="str">
        <f t="shared" si="13"/>
        <v/>
      </c>
      <c r="V24" s="9">
        <f t="shared" si="14"/>
        <v>0</v>
      </c>
      <c r="W24" s="10">
        <f t="shared" si="15"/>
        <v>0</v>
      </c>
      <c r="X24" s="9">
        <f t="shared" si="16"/>
        <v>1</v>
      </c>
      <c r="Y24" s="8" t="str">
        <f t="shared" si="17"/>
        <v>E2</v>
      </c>
    </row>
    <row r="25" spans="1:25" s="11" customFormat="1" ht="23.1" customHeight="1">
      <c r="A25" s="132">
        <v>1069</v>
      </c>
      <c r="B25" s="133" t="str">
        <f>IF('STUDENT NAMES'!J20&lt;&gt;"",'STUDENT NAMES'!J20,"")</f>
        <v/>
      </c>
      <c r="C25" s="133"/>
      <c r="D25" s="7"/>
      <c r="E25" s="9" t="str">
        <f t="shared" si="2"/>
        <v/>
      </c>
      <c r="F25" s="9" t="str">
        <f t="shared" si="3"/>
        <v/>
      </c>
      <c r="G25" s="7"/>
      <c r="H25" s="9" t="str">
        <f t="shared" si="4"/>
        <v/>
      </c>
      <c r="I25" s="9" t="str">
        <f t="shared" si="5"/>
        <v/>
      </c>
      <c r="J25" s="7"/>
      <c r="K25" s="9" t="str">
        <f t="shared" si="6"/>
        <v/>
      </c>
      <c r="L25" s="9" t="str">
        <f t="shared" si="7"/>
        <v/>
      </c>
      <c r="M25" s="7"/>
      <c r="N25" s="9" t="str">
        <f t="shared" si="8"/>
        <v/>
      </c>
      <c r="O25" s="9" t="str">
        <f t="shared" si="9"/>
        <v/>
      </c>
      <c r="P25" s="7"/>
      <c r="Q25" s="9" t="str">
        <f t="shared" si="10"/>
        <v/>
      </c>
      <c r="R25" s="9" t="str">
        <f t="shared" si="11"/>
        <v/>
      </c>
      <c r="S25" s="7"/>
      <c r="T25" s="9" t="str">
        <f t="shared" si="12"/>
        <v/>
      </c>
      <c r="U25" s="9" t="str">
        <f t="shared" si="13"/>
        <v/>
      </c>
      <c r="V25" s="9">
        <f t="shared" si="14"/>
        <v>0</v>
      </c>
      <c r="W25" s="10">
        <f t="shared" si="15"/>
        <v>0</v>
      </c>
      <c r="X25" s="9">
        <f t="shared" si="16"/>
        <v>1</v>
      </c>
      <c r="Y25" s="8" t="str">
        <f t="shared" si="17"/>
        <v>E2</v>
      </c>
    </row>
    <row r="26" spans="1:25" s="11" customFormat="1" ht="23.1" customHeight="1">
      <c r="A26" s="132">
        <v>1070</v>
      </c>
      <c r="B26" s="133" t="str">
        <f>IF('STUDENT NAMES'!J21&lt;&gt;"",'STUDENT NAMES'!J21,"")</f>
        <v/>
      </c>
      <c r="D26" s="7"/>
      <c r="E26" s="9" t="str">
        <f t="shared" si="2"/>
        <v/>
      </c>
      <c r="F26" s="9" t="str">
        <f t="shared" si="3"/>
        <v/>
      </c>
      <c r="G26" s="7"/>
      <c r="H26" s="9" t="str">
        <f t="shared" si="4"/>
        <v/>
      </c>
      <c r="I26" s="9" t="str">
        <f t="shared" si="5"/>
        <v/>
      </c>
      <c r="J26" s="7"/>
      <c r="K26" s="9" t="str">
        <f t="shared" si="6"/>
        <v/>
      </c>
      <c r="L26" s="9" t="str">
        <f t="shared" si="7"/>
        <v/>
      </c>
      <c r="M26" s="7"/>
      <c r="N26" s="9" t="str">
        <f t="shared" si="8"/>
        <v/>
      </c>
      <c r="O26" s="9" t="str">
        <f t="shared" si="9"/>
        <v/>
      </c>
      <c r="P26" s="7"/>
      <c r="Q26" s="9" t="str">
        <f t="shared" si="10"/>
        <v/>
      </c>
      <c r="R26" s="9" t="str">
        <f t="shared" si="11"/>
        <v/>
      </c>
      <c r="S26" s="7"/>
      <c r="T26" s="9" t="str">
        <f t="shared" si="12"/>
        <v/>
      </c>
      <c r="U26" s="9" t="str">
        <f t="shared" si="13"/>
        <v/>
      </c>
      <c r="V26" s="9">
        <f t="shared" si="14"/>
        <v>0</v>
      </c>
      <c r="W26" s="10">
        <f t="shared" si="15"/>
        <v>0</v>
      </c>
      <c r="X26" s="9">
        <f t="shared" si="16"/>
        <v>1</v>
      </c>
      <c r="Y26" s="8" t="str">
        <f t="shared" si="17"/>
        <v>E2</v>
      </c>
    </row>
    <row r="27" spans="1:25" s="11" customFormat="1" ht="23.1" customHeight="1">
      <c r="A27" s="132">
        <v>1071</v>
      </c>
      <c r="B27" s="133" t="str">
        <f>IF('STUDENT NAMES'!J22&lt;&gt;"",'STUDENT NAMES'!J22,"")</f>
        <v/>
      </c>
      <c r="D27" s="7"/>
      <c r="E27" s="9" t="str">
        <f t="shared" si="2"/>
        <v/>
      </c>
      <c r="F27" s="9" t="str">
        <f t="shared" si="3"/>
        <v/>
      </c>
      <c r="G27" s="7"/>
      <c r="H27" s="9" t="str">
        <f t="shared" si="4"/>
        <v/>
      </c>
      <c r="I27" s="9" t="str">
        <f t="shared" si="5"/>
        <v/>
      </c>
      <c r="J27" s="7"/>
      <c r="K27" s="9" t="str">
        <f t="shared" si="6"/>
        <v/>
      </c>
      <c r="L27" s="9" t="str">
        <f t="shared" si="7"/>
        <v/>
      </c>
      <c r="M27" s="7"/>
      <c r="N27" s="9" t="str">
        <f t="shared" si="8"/>
        <v/>
      </c>
      <c r="O27" s="9" t="str">
        <f t="shared" si="9"/>
        <v/>
      </c>
      <c r="P27" s="7"/>
      <c r="Q27" s="9" t="str">
        <f t="shared" si="10"/>
        <v/>
      </c>
      <c r="R27" s="9" t="str">
        <f t="shared" si="11"/>
        <v/>
      </c>
      <c r="S27" s="7"/>
      <c r="T27" s="9" t="str">
        <f t="shared" si="12"/>
        <v/>
      </c>
      <c r="U27" s="9" t="str">
        <f t="shared" si="13"/>
        <v/>
      </c>
      <c r="V27" s="9">
        <f t="shared" si="14"/>
        <v>0</v>
      </c>
      <c r="W27" s="10">
        <f t="shared" si="15"/>
        <v>0</v>
      </c>
      <c r="X27" s="9">
        <f t="shared" si="16"/>
        <v>1</v>
      </c>
      <c r="Y27" s="8" t="str">
        <f t="shared" si="17"/>
        <v>E2</v>
      </c>
    </row>
    <row r="28" spans="1:25" s="11" customFormat="1" ht="23.1" customHeight="1">
      <c r="A28" s="132">
        <v>1072</v>
      </c>
      <c r="B28" s="133" t="str">
        <f>IF('STUDENT NAMES'!J23&lt;&gt;"",'STUDENT NAMES'!J23,"")</f>
        <v/>
      </c>
      <c r="C28" s="133" t="s">
        <v>112</v>
      </c>
      <c r="D28" s="7"/>
      <c r="E28" s="9" t="str">
        <f t="shared" si="2"/>
        <v/>
      </c>
      <c r="F28" s="9" t="str">
        <f t="shared" si="3"/>
        <v/>
      </c>
      <c r="G28" s="7"/>
      <c r="H28" s="9" t="str">
        <f t="shared" si="4"/>
        <v/>
      </c>
      <c r="I28" s="9" t="str">
        <f t="shared" si="5"/>
        <v/>
      </c>
      <c r="J28" s="7"/>
      <c r="K28" s="9" t="str">
        <f t="shared" si="6"/>
        <v/>
      </c>
      <c r="L28" s="9" t="str">
        <f t="shared" si="7"/>
        <v/>
      </c>
      <c r="M28" s="7"/>
      <c r="N28" s="9" t="str">
        <f t="shared" si="8"/>
        <v/>
      </c>
      <c r="O28" s="9" t="str">
        <f t="shared" si="9"/>
        <v/>
      </c>
      <c r="P28" s="7"/>
      <c r="Q28" s="9" t="str">
        <f t="shared" si="10"/>
        <v/>
      </c>
      <c r="R28" s="9" t="str">
        <f t="shared" si="11"/>
        <v/>
      </c>
      <c r="S28" s="7"/>
      <c r="T28" s="9" t="str">
        <f t="shared" si="12"/>
        <v/>
      </c>
      <c r="U28" s="9" t="str">
        <f t="shared" si="13"/>
        <v/>
      </c>
      <c r="V28" s="9">
        <f t="shared" si="14"/>
        <v>0</v>
      </c>
      <c r="W28" s="10">
        <f t="shared" si="15"/>
        <v>0</v>
      </c>
      <c r="X28" s="9">
        <f t="shared" si="16"/>
        <v>1</v>
      </c>
      <c r="Y28" s="8" t="str">
        <f t="shared" si="17"/>
        <v>E2</v>
      </c>
    </row>
    <row r="29" spans="1:25" s="11" customFormat="1" ht="23.1" customHeight="1">
      <c r="A29" s="132">
        <v>1073</v>
      </c>
      <c r="B29" s="133" t="str">
        <f>IF('STUDENT NAMES'!J24&lt;&gt;"",'STUDENT NAMES'!J24,"")</f>
        <v/>
      </c>
      <c r="C29" s="133"/>
      <c r="D29" s="7"/>
      <c r="E29" s="9" t="str">
        <f t="shared" si="2"/>
        <v/>
      </c>
      <c r="F29" s="9" t="str">
        <f t="shared" si="3"/>
        <v/>
      </c>
      <c r="G29" s="7"/>
      <c r="H29" s="9" t="str">
        <f t="shared" si="4"/>
        <v/>
      </c>
      <c r="I29" s="9" t="str">
        <f t="shared" si="5"/>
        <v/>
      </c>
      <c r="J29" s="7"/>
      <c r="K29" s="9" t="str">
        <f t="shared" si="6"/>
        <v/>
      </c>
      <c r="L29" s="9" t="str">
        <f t="shared" si="7"/>
        <v/>
      </c>
      <c r="M29" s="7"/>
      <c r="N29" s="9" t="str">
        <f t="shared" si="8"/>
        <v/>
      </c>
      <c r="O29" s="9" t="str">
        <f t="shared" si="9"/>
        <v/>
      </c>
      <c r="P29" s="7"/>
      <c r="Q29" s="9" t="str">
        <f t="shared" si="10"/>
        <v/>
      </c>
      <c r="R29" s="9" t="str">
        <f t="shared" si="11"/>
        <v/>
      </c>
      <c r="S29" s="7"/>
      <c r="T29" s="9" t="str">
        <f t="shared" si="12"/>
        <v/>
      </c>
      <c r="U29" s="9" t="str">
        <f t="shared" si="13"/>
        <v/>
      </c>
      <c r="V29" s="9">
        <f t="shared" si="14"/>
        <v>0</v>
      </c>
      <c r="W29" s="10">
        <f t="shared" si="15"/>
        <v>0</v>
      </c>
      <c r="X29" s="9">
        <f t="shared" si="16"/>
        <v>1</v>
      </c>
      <c r="Y29" s="8" t="str">
        <f t="shared" si="17"/>
        <v>E2</v>
      </c>
    </row>
    <row r="30" spans="1:25" s="74" customFormat="1" ht="23.1" customHeight="1">
      <c r="A30" s="132">
        <v>1074</v>
      </c>
      <c r="B30" s="133" t="str">
        <f>IF('STUDENT NAMES'!J25&lt;&gt;"",'STUDENT NAMES'!J25,"")</f>
        <v/>
      </c>
      <c r="C30" s="133"/>
      <c r="D30" s="7"/>
      <c r="E30" s="9" t="str">
        <f t="shared" si="2"/>
        <v/>
      </c>
      <c r="F30" s="9" t="str">
        <f t="shared" si="3"/>
        <v/>
      </c>
      <c r="G30" s="7"/>
      <c r="H30" s="9" t="str">
        <f t="shared" si="4"/>
        <v/>
      </c>
      <c r="I30" s="9" t="str">
        <f t="shared" si="5"/>
        <v/>
      </c>
      <c r="J30" s="7"/>
      <c r="K30" s="9" t="str">
        <f t="shared" si="6"/>
        <v/>
      </c>
      <c r="L30" s="9" t="str">
        <f t="shared" si="7"/>
        <v/>
      </c>
      <c r="M30" s="7"/>
      <c r="N30" s="9" t="str">
        <f t="shared" si="8"/>
        <v/>
      </c>
      <c r="O30" s="9" t="str">
        <f t="shared" si="9"/>
        <v/>
      </c>
      <c r="P30" s="7"/>
      <c r="Q30" s="9" t="str">
        <f t="shared" si="10"/>
        <v/>
      </c>
      <c r="R30" s="9" t="str">
        <f t="shared" si="11"/>
        <v/>
      </c>
      <c r="S30" s="7"/>
      <c r="T30" s="9" t="str">
        <f t="shared" si="12"/>
        <v/>
      </c>
      <c r="U30" s="9" t="str">
        <f t="shared" si="13"/>
        <v/>
      </c>
      <c r="V30" s="9">
        <f t="shared" si="14"/>
        <v>0</v>
      </c>
      <c r="W30" s="10">
        <f t="shared" si="15"/>
        <v>0</v>
      </c>
      <c r="X30" s="9">
        <f t="shared" si="16"/>
        <v>1</v>
      </c>
      <c r="Y30" s="8" t="str">
        <f t="shared" si="17"/>
        <v>E2</v>
      </c>
    </row>
    <row r="31" spans="1:25" s="11" customFormat="1" ht="23.1" customHeight="1">
      <c r="A31" s="132">
        <v>1075</v>
      </c>
      <c r="B31" s="133" t="str">
        <f>IF('STUDENT NAMES'!J26&lt;&gt;"",'STUDENT NAMES'!J26,"")</f>
        <v/>
      </c>
      <c r="C31" s="133"/>
      <c r="D31" s="7"/>
      <c r="E31" s="9" t="str">
        <f t="shared" si="2"/>
        <v/>
      </c>
      <c r="F31" s="9" t="str">
        <f t="shared" si="3"/>
        <v/>
      </c>
      <c r="G31" s="7"/>
      <c r="H31" s="9" t="str">
        <f t="shared" si="4"/>
        <v/>
      </c>
      <c r="I31" s="9" t="str">
        <f t="shared" si="5"/>
        <v/>
      </c>
      <c r="J31" s="7"/>
      <c r="K31" s="9" t="str">
        <f t="shared" si="6"/>
        <v/>
      </c>
      <c r="L31" s="9" t="str">
        <f t="shared" si="7"/>
        <v/>
      </c>
      <c r="M31" s="7"/>
      <c r="N31" s="9" t="str">
        <f t="shared" si="8"/>
        <v/>
      </c>
      <c r="O31" s="9" t="str">
        <f t="shared" si="9"/>
        <v/>
      </c>
      <c r="P31" s="7"/>
      <c r="Q31" s="9" t="str">
        <f t="shared" si="10"/>
        <v/>
      </c>
      <c r="R31" s="9" t="str">
        <f t="shared" si="11"/>
        <v/>
      </c>
      <c r="S31" s="7"/>
      <c r="T31" s="9" t="str">
        <f t="shared" si="12"/>
        <v/>
      </c>
      <c r="U31" s="9" t="str">
        <f t="shared" si="13"/>
        <v/>
      </c>
      <c r="V31" s="9">
        <f t="shared" si="14"/>
        <v>0</v>
      </c>
      <c r="W31" s="10">
        <f t="shared" si="15"/>
        <v>0</v>
      </c>
      <c r="X31" s="9">
        <f t="shared" si="16"/>
        <v>1</v>
      </c>
      <c r="Y31" s="8" t="str">
        <f t="shared" si="17"/>
        <v>E2</v>
      </c>
    </row>
    <row r="32" spans="1:25" s="11" customFormat="1" ht="23.1" customHeight="1">
      <c r="A32" s="132">
        <v>1076</v>
      </c>
      <c r="B32" s="133" t="str">
        <f>IF('STUDENT NAMES'!J27&lt;&gt;"",'STUDENT NAMES'!J27,"")</f>
        <v/>
      </c>
      <c r="C32" s="133"/>
      <c r="D32" s="7"/>
      <c r="E32" s="9" t="str">
        <f t="shared" si="2"/>
        <v/>
      </c>
      <c r="F32" s="9" t="str">
        <f t="shared" si="3"/>
        <v/>
      </c>
      <c r="G32" s="7"/>
      <c r="H32" s="9" t="str">
        <f t="shared" si="4"/>
        <v/>
      </c>
      <c r="I32" s="9" t="str">
        <f t="shared" si="5"/>
        <v/>
      </c>
      <c r="J32" s="7"/>
      <c r="K32" s="9" t="str">
        <f t="shared" si="6"/>
        <v/>
      </c>
      <c r="L32" s="9" t="str">
        <f t="shared" si="7"/>
        <v/>
      </c>
      <c r="M32" s="7"/>
      <c r="N32" s="9" t="str">
        <f t="shared" si="8"/>
        <v/>
      </c>
      <c r="O32" s="9" t="str">
        <f t="shared" si="9"/>
        <v/>
      </c>
      <c r="P32" s="7"/>
      <c r="Q32" s="9" t="str">
        <f t="shared" si="10"/>
        <v/>
      </c>
      <c r="R32" s="9" t="str">
        <f t="shared" si="11"/>
        <v/>
      </c>
      <c r="S32" s="7"/>
      <c r="T32" s="9" t="str">
        <f t="shared" si="12"/>
        <v/>
      </c>
      <c r="U32" s="9" t="str">
        <f t="shared" si="13"/>
        <v/>
      </c>
      <c r="V32" s="9">
        <f t="shared" si="14"/>
        <v>0</v>
      </c>
      <c r="W32" s="10">
        <f t="shared" si="15"/>
        <v>0</v>
      </c>
      <c r="X32" s="9">
        <f t="shared" si="16"/>
        <v>1</v>
      </c>
      <c r="Y32" s="8" t="str">
        <f t="shared" si="17"/>
        <v>E2</v>
      </c>
    </row>
    <row r="33" spans="1:25" s="11" customFormat="1" ht="23.1" customHeight="1">
      <c r="A33" s="132">
        <v>1077</v>
      </c>
      <c r="B33" s="133" t="str">
        <f>IF('STUDENT NAMES'!J28&lt;&gt;"",'STUDENT NAMES'!J28,"")</f>
        <v/>
      </c>
      <c r="C33" s="133"/>
      <c r="D33" s="7"/>
      <c r="E33" s="9" t="str">
        <f t="shared" si="2"/>
        <v/>
      </c>
      <c r="F33" s="9" t="str">
        <f t="shared" si="3"/>
        <v/>
      </c>
      <c r="G33" s="7"/>
      <c r="H33" s="9" t="str">
        <f t="shared" si="4"/>
        <v/>
      </c>
      <c r="I33" s="9" t="str">
        <f t="shared" si="5"/>
        <v/>
      </c>
      <c r="J33" s="7"/>
      <c r="K33" s="9" t="str">
        <f t="shared" si="6"/>
        <v/>
      </c>
      <c r="L33" s="9" t="str">
        <f t="shared" si="7"/>
        <v/>
      </c>
      <c r="M33" s="7"/>
      <c r="N33" s="9" t="str">
        <f t="shared" si="8"/>
        <v/>
      </c>
      <c r="O33" s="9" t="str">
        <f t="shared" si="9"/>
        <v/>
      </c>
      <c r="P33" s="7"/>
      <c r="Q33" s="9" t="str">
        <f t="shared" si="10"/>
        <v/>
      </c>
      <c r="R33" s="9" t="str">
        <f t="shared" si="11"/>
        <v/>
      </c>
      <c r="S33" s="7"/>
      <c r="T33" s="9" t="str">
        <f t="shared" si="12"/>
        <v/>
      </c>
      <c r="U33" s="9" t="str">
        <f t="shared" si="13"/>
        <v/>
      </c>
      <c r="V33" s="9">
        <f t="shared" si="14"/>
        <v>0</v>
      </c>
      <c r="W33" s="10">
        <f t="shared" si="15"/>
        <v>0</v>
      </c>
      <c r="X33" s="9">
        <f t="shared" si="16"/>
        <v>1</v>
      </c>
      <c r="Y33" s="8" t="str">
        <f t="shared" si="17"/>
        <v>E2</v>
      </c>
    </row>
    <row r="34" spans="1:25" s="11" customFormat="1" ht="23.1" customHeight="1">
      <c r="A34" s="132">
        <v>1078</v>
      </c>
      <c r="B34" s="133" t="str">
        <f>IF('STUDENT NAMES'!J29&lt;&gt;"",'STUDENT NAMES'!J29,"")</f>
        <v/>
      </c>
      <c r="C34" s="133"/>
      <c r="D34" s="7"/>
      <c r="E34" s="9" t="str">
        <f t="shared" si="2"/>
        <v/>
      </c>
      <c r="F34" s="9" t="str">
        <f t="shared" si="3"/>
        <v/>
      </c>
      <c r="G34" s="7"/>
      <c r="H34" s="9" t="str">
        <f t="shared" si="4"/>
        <v/>
      </c>
      <c r="I34" s="9" t="str">
        <f t="shared" si="5"/>
        <v/>
      </c>
      <c r="J34" s="7"/>
      <c r="K34" s="9" t="str">
        <f t="shared" si="6"/>
        <v/>
      </c>
      <c r="L34" s="9" t="str">
        <f t="shared" si="7"/>
        <v/>
      </c>
      <c r="M34" s="7"/>
      <c r="N34" s="9" t="str">
        <f t="shared" si="8"/>
        <v/>
      </c>
      <c r="O34" s="9" t="str">
        <f t="shared" si="9"/>
        <v/>
      </c>
      <c r="P34" s="7"/>
      <c r="Q34" s="9" t="str">
        <f t="shared" si="10"/>
        <v/>
      </c>
      <c r="R34" s="9" t="str">
        <f t="shared" si="11"/>
        <v/>
      </c>
      <c r="S34" s="7"/>
      <c r="T34" s="9" t="str">
        <f t="shared" si="12"/>
        <v/>
      </c>
      <c r="U34" s="9" t="str">
        <f t="shared" si="13"/>
        <v/>
      </c>
      <c r="V34" s="9">
        <f t="shared" si="14"/>
        <v>0</v>
      </c>
      <c r="W34" s="10">
        <f t="shared" si="15"/>
        <v>0</v>
      </c>
      <c r="X34" s="9">
        <f t="shared" si="16"/>
        <v>1</v>
      </c>
      <c r="Y34" s="8" t="str">
        <f t="shared" si="17"/>
        <v>E2</v>
      </c>
    </row>
    <row r="35" spans="1:25" s="11" customFormat="1" ht="23.1" customHeight="1">
      <c r="A35" s="132">
        <v>1079</v>
      </c>
      <c r="B35" s="133" t="str">
        <f>IF('STUDENT NAMES'!J30&lt;&gt;"",'STUDENT NAMES'!J30,"")</f>
        <v/>
      </c>
      <c r="C35" s="133"/>
      <c r="D35" s="7"/>
      <c r="E35" s="9" t="str">
        <f t="shared" si="2"/>
        <v/>
      </c>
      <c r="F35" s="9" t="str">
        <f t="shared" si="3"/>
        <v/>
      </c>
      <c r="G35" s="7"/>
      <c r="H35" s="9" t="str">
        <f t="shared" si="4"/>
        <v/>
      </c>
      <c r="I35" s="9" t="str">
        <f t="shared" si="5"/>
        <v/>
      </c>
      <c r="J35" s="7"/>
      <c r="K35" s="9" t="str">
        <f t="shared" si="6"/>
        <v/>
      </c>
      <c r="L35" s="9" t="str">
        <f t="shared" si="7"/>
        <v/>
      </c>
      <c r="M35" s="7"/>
      <c r="N35" s="9" t="str">
        <f t="shared" si="8"/>
        <v/>
      </c>
      <c r="O35" s="9" t="str">
        <f t="shared" si="9"/>
        <v/>
      </c>
      <c r="P35" s="7"/>
      <c r="Q35" s="9" t="str">
        <f t="shared" si="10"/>
        <v/>
      </c>
      <c r="R35" s="9" t="str">
        <f t="shared" si="11"/>
        <v/>
      </c>
      <c r="S35" s="7"/>
      <c r="T35" s="9" t="str">
        <f t="shared" si="12"/>
        <v/>
      </c>
      <c r="U35" s="9" t="str">
        <f t="shared" si="13"/>
        <v/>
      </c>
      <c r="V35" s="9">
        <f t="shared" si="14"/>
        <v>0</v>
      </c>
      <c r="W35" s="10">
        <f t="shared" si="15"/>
        <v>0</v>
      </c>
      <c r="X35" s="9">
        <f t="shared" si="16"/>
        <v>1</v>
      </c>
      <c r="Y35" s="8" t="str">
        <f t="shared" si="17"/>
        <v>E2</v>
      </c>
    </row>
    <row r="36" spans="1:25" s="11" customFormat="1" ht="23.1" customHeight="1">
      <c r="A36" s="132">
        <v>1080</v>
      </c>
      <c r="B36" s="133" t="str">
        <f>IF('STUDENT NAMES'!J31&lt;&gt;"",'STUDENT NAMES'!J31,"")</f>
        <v/>
      </c>
      <c r="C36" s="133"/>
      <c r="D36" s="7"/>
      <c r="E36" s="9" t="str">
        <f t="shared" si="2"/>
        <v/>
      </c>
      <c r="F36" s="9" t="str">
        <f t="shared" si="3"/>
        <v/>
      </c>
      <c r="G36" s="7"/>
      <c r="H36" s="9" t="str">
        <f t="shared" si="4"/>
        <v/>
      </c>
      <c r="I36" s="9" t="str">
        <f t="shared" si="5"/>
        <v/>
      </c>
      <c r="J36" s="7"/>
      <c r="K36" s="9" t="str">
        <f t="shared" si="6"/>
        <v/>
      </c>
      <c r="L36" s="9" t="str">
        <f t="shared" si="7"/>
        <v/>
      </c>
      <c r="M36" s="7"/>
      <c r="N36" s="9" t="str">
        <f t="shared" si="8"/>
        <v/>
      </c>
      <c r="O36" s="9" t="str">
        <f t="shared" si="9"/>
        <v/>
      </c>
      <c r="P36" s="7"/>
      <c r="Q36" s="9" t="str">
        <f t="shared" si="10"/>
        <v/>
      </c>
      <c r="R36" s="9" t="str">
        <f t="shared" si="11"/>
        <v/>
      </c>
      <c r="S36" s="7"/>
      <c r="T36" s="9" t="str">
        <f t="shared" si="12"/>
        <v/>
      </c>
      <c r="U36" s="9" t="str">
        <f t="shared" si="13"/>
        <v/>
      </c>
      <c r="V36" s="9">
        <f t="shared" si="14"/>
        <v>0</v>
      </c>
      <c r="W36" s="10">
        <f t="shared" si="15"/>
        <v>0</v>
      </c>
      <c r="X36" s="9">
        <f t="shared" si="16"/>
        <v>1</v>
      </c>
      <c r="Y36" s="8" t="str">
        <f t="shared" si="17"/>
        <v>E2</v>
      </c>
    </row>
    <row r="37" spans="1:25" s="11" customFormat="1" ht="23.1" customHeight="1">
      <c r="A37" s="132">
        <v>1081</v>
      </c>
      <c r="B37" s="133" t="str">
        <f>IF('STUDENT NAMES'!J32&lt;&gt;"",'STUDENT NAMES'!J32,"")</f>
        <v/>
      </c>
      <c r="C37" s="133"/>
      <c r="D37" s="7"/>
      <c r="E37" s="9" t="str">
        <f t="shared" si="2"/>
        <v/>
      </c>
      <c r="F37" s="9" t="str">
        <f t="shared" si="3"/>
        <v/>
      </c>
      <c r="G37" s="7"/>
      <c r="H37" s="9" t="str">
        <f t="shared" si="4"/>
        <v/>
      </c>
      <c r="I37" s="9" t="str">
        <f t="shared" si="5"/>
        <v/>
      </c>
      <c r="J37" s="7"/>
      <c r="K37" s="9" t="str">
        <f t="shared" si="6"/>
        <v/>
      </c>
      <c r="L37" s="9" t="str">
        <f t="shared" si="7"/>
        <v/>
      </c>
      <c r="M37" s="7"/>
      <c r="N37" s="9" t="str">
        <f t="shared" si="8"/>
        <v/>
      </c>
      <c r="O37" s="9" t="str">
        <f t="shared" si="9"/>
        <v/>
      </c>
      <c r="P37" s="7"/>
      <c r="Q37" s="9" t="str">
        <f t="shared" si="10"/>
        <v/>
      </c>
      <c r="R37" s="9" t="str">
        <f t="shared" si="11"/>
        <v/>
      </c>
      <c r="S37" s="7"/>
      <c r="T37" s="9" t="str">
        <f t="shared" si="12"/>
        <v/>
      </c>
      <c r="U37" s="9" t="str">
        <f t="shared" si="13"/>
        <v/>
      </c>
      <c r="V37" s="9">
        <f t="shared" si="14"/>
        <v>0</v>
      </c>
      <c r="W37" s="10">
        <f t="shared" si="15"/>
        <v>0</v>
      </c>
      <c r="X37" s="9">
        <f t="shared" si="16"/>
        <v>1</v>
      </c>
      <c r="Y37" s="8" t="str">
        <f t="shared" si="17"/>
        <v>E2</v>
      </c>
    </row>
    <row r="38" spans="1:25" s="11" customFormat="1" ht="23.1" customHeight="1">
      <c r="A38" s="132">
        <v>1082</v>
      </c>
      <c r="B38" s="133" t="str">
        <f>IF('STUDENT NAMES'!J33&lt;&gt;"",'STUDENT NAMES'!J33,"")</f>
        <v/>
      </c>
      <c r="C38" s="133"/>
      <c r="D38" s="7"/>
      <c r="E38" s="9" t="str">
        <f t="shared" si="2"/>
        <v/>
      </c>
      <c r="F38" s="9" t="str">
        <f t="shared" si="3"/>
        <v/>
      </c>
      <c r="G38" s="7"/>
      <c r="H38" s="9" t="str">
        <f t="shared" si="4"/>
        <v/>
      </c>
      <c r="I38" s="9" t="str">
        <f t="shared" si="5"/>
        <v/>
      </c>
      <c r="J38" s="7"/>
      <c r="K38" s="9" t="str">
        <f t="shared" si="6"/>
        <v/>
      </c>
      <c r="L38" s="9" t="str">
        <f t="shared" si="7"/>
        <v/>
      </c>
      <c r="M38" s="7"/>
      <c r="N38" s="9" t="str">
        <f t="shared" si="8"/>
        <v/>
      </c>
      <c r="O38" s="9" t="str">
        <f t="shared" si="9"/>
        <v/>
      </c>
      <c r="P38" s="7"/>
      <c r="Q38" s="9" t="str">
        <f t="shared" si="10"/>
        <v/>
      </c>
      <c r="R38" s="9" t="str">
        <f t="shared" si="11"/>
        <v/>
      </c>
      <c r="S38" s="7"/>
      <c r="T38" s="9" t="str">
        <f t="shared" si="12"/>
        <v/>
      </c>
      <c r="U38" s="9" t="str">
        <f t="shared" si="13"/>
        <v/>
      </c>
      <c r="V38" s="9">
        <f t="shared" si="14"/>
        <v>0</v>
      </c>
      <c r="W38" s="10">
        <f t="shared" si="15"/>
        <v>0</v>
      </c>
      <c r="X38" s="9">
        <f t="shared" si="16"/>
        <v>1</v>
      </c>
      <c r="Y38" s="8" t="str">
        <f t="shared" si="17"/>
        <v>E2</v>
      </c>
    </row>
    <row r="39" spans="1:25" s="11" customFormat="1" ht="23.1" customHeight="1">
      <c r="A39" s="132">
        <v>1083</v>
      </c>
      <c r="B39" s="133" t="str">
        <f>IF('STUDENT NAMES'!J34&lt;&gt;"",'STUDENT NAMES'!J34,"")</f>
        <v/>
      </c>
      <c r="C39" s="134"/>
      <c r="D39" s="7"/>
      <c r="E39" s="9" t="str">
        <f t="shared" si="2"/>
        <v/>
      </c>
      <c r="F39" s="9" t="str">
        <f t="shared" si="3"/>
        <v/>
      </c>
      <c r="G39" s="7"/>
      <c r="H39" s="9" t="str">
        <f t="shared" si="4"/>
        <v/>
      </c>
      <c r="I39" s="9" t="str">
        <f t="shared" si="5"/>
        <v/>
      </c>
      <c r="J39" s="7"/>
      <c r="K39" s="9" t="str">
        <f t="shared" si="6"/>
        <v/>
      </c>
      <c r="L39" s="9" t="str">
        <f t="shared" si="7"/>
        <v/>
      </c>
      <c r="M39" s="7"/>
      <c r="N39" s="9" t="str">
        <f t="shared" si="8"/>
        <v/>
      </c>
      <c r="O39" s="9" t="str">
        <f t="shared" si="9"/>
        <v/>
      </c>
      <c r="P39" s="7"/>
      <c r="Q39" s="9" t="str">
        <f t="shared" si="10"/>
        <v/>
      </c>
      <c r="R39" s="9" t="str">
        <f t="shared" si="11"/>
        <v/>
      </c>
      <c r="S39" s="7"/>
      <c r="T39" s="9" t="str">
        <f t="shared" si="12"/>
        <v/>
      </c>
      <c r="U39" s="9" t="str">
        <f t="shared" si="13"/>
        <v/>
      </c>
      <c r="V39" s="9">
        <f t="shared" si="14"/>
        <v>0</v>
      </c>
      <c r="W39" s="10">
        <f t="shared" si="15"/>
        <v>0</v>
      </c>
      <c r="X39" s="9">
        <f t="shared" si="16"/>
        <v>1</v>
      </c>
      <c r="Y39" s="8" t="str">
        <f t="shared" si="17"/>
        <v>E2</v>
      </c>
    </row>
    <row r="40" spans="1:25" s="11" customFormat="1" ht="23.1" customHeight="1">
      <c r="A40" s="132">
        <v>1084</v>
      </c>
      <c r="B40" s="133" t="str">
        <f>IF('STUDENT NAMES'!J35&lt;&gt;"",'STUDENT NAMES'!J35,"")</f>
        <v/>
      </c>
      <c r="C40" s="133"/>
      <c r="D40" s="7"/>
      <c r="E40" s="9" t="str">
        <f t="shared" si="2"/>
        <v/>
      </c>
      <c r="F40" s="9" t="str">
        <f t="shared" si="3"/>
        <v/>
      </c>
      <c r="G40" s="7"/>
      <c r="H40" s="9" t="str">
        <f t="shared" si="4"/>
        <v/>
      </c>
      <c r="I40" s="9" t="str">
        <f t="shared" si="5"/>
        <v/>
      </c>
      <c r="J40" s="7"/>
      <c r="K40" s="9" t="str">
        <f t="shared" si="6"/>
        <v/>
      </c>
      <c r="L40" s="9" t="str">
        <f t="shared" si="7"/>
        <v/>
      </c>
      <c r="M40" s="7"/>
      <c r="N40" s="9" t="str">
        <f t="shared" si="8"/>
        <v/>
      </c>
      <c r="O40" s="9" t="str">
        <f t="shared" si="9"/>
        <v/>
      </c>
      <c r="P40" s="7"/>
      <c r="Q40" s="9" t="str">
        <f t="shared" si="10"/>
        <v/>
      </c>
      <c r="R40" s="9" t="str">
        <f t="shared" si="11"/>
        <v/>
      </c>
      <c r="S40" s="7"/>
      <c r="T40" s="9" t="str">
        <f t="shared" si="12"/>
        <v/>
      </c>
      <c r="U40" s="9" t="str">
        <f t="shared" si="13"/>
        <v/>
      </c>
      <c r="V40" s="9">
        <f t="shared" si="14"/>
        <v>0</v>
      </c>
      <c r="W40" s="10">
        <f t="shared" si="15"/>
        <v>0</v>
      </c>
      <c r="X40" s="9">
        <f t="shared" si="16"/>
        <v>1</v>
      </c>
      <c r="Y40" s="8" t="str">
        <f t="shared" si="17"/>
        <v>E2</v>
      </c>
    </row>
    <row r="41" spans="1:25" s="11" customFormat="1" ht="23.1" customHeight="1">
      <c r="A41" s="132">
        <v>1085</v>
      </c>
      <c r="B41" s="133" t="str">
        <f>IF('STUDENT NAMES'!J36&lt;&gt;"",'STUDENT NAMES'!J36,"")</f>
        <v/>
      </c>
      <c r="C41" s="133"/>
      <c r="D41" s="7"/>
      <c r="E41" s="9" t="str">
        <f t="shared" si="2"/>
        <v/>
      </c>
      <c r="F41" s="9" t="str">
        <f t="shared" si="3"/>
        <v/>
      </c>
      <c r="G41" s="7"/>
      <c r="H41" s="9" t="str">
        <f t="shared" si="4"/>
        <v/>
      </c>
      <c r="I41" s="9" t="str">
        <f t="shared" si="5"/>
        <v/>
      </c>
      <c r="J41" s="7"/>
      <c r="K41" s="9" t="str">
        <f t="shared" si="6"/>
        <v/>
      </c>
      <c r="L41" s="9" t="str">
        <f t="shared" si="7"/>
        <v/>
      </c>
      <c r="M41" s="7"/>
      <c r="N41" s="9" t="str">
        <f t="shared" si="8"/>
        <v/>
      </c>
      <c r="O41" s="9" t="str">
        <f t="shared" si="9"/>
        <v/>
      </c>
      <c r="P41" s="7"/>
      <c r="Q41" s="9" t="str">
        <f t="shared" si="10"/>
        <v/>
      </c>
      <c r="R41" s="9" t="str">
        <f t="shared" si="11"/>
        <v/>
      </c>
      <c r="S41" s="7"/>
      <c r="T41" s="9" t="str">
        <f t="shared" si="12"/>
        <v/>
      </c>
      <c r="U41" s="9" t="str">
        <f t="shared" si="13"/>
        <v/>
      </c>
      <c r="V41" s="9">
        <f t="shared" si="14"/>
        <v>0</v>
      </c>
      <c r="W41" s="10">
        <f t="shared" si="15"/>
        <v>0</v>
      </c>
      <c r="X41" s="9">
        <f t="shared" si="16"/>
        <v>1</v>
      </c>
      <c r="Y41" s="8" t="str">
        <f t="shared" si="17"/>
        <v>E2</v>
      </c>
    </row>
    <row r="42" spans="1:25" s="11" customFormat="1" ht="23.1" customHeight="1">
      <c r="A42" s="132">
        <v>1086</v>
      </c>
      <c r="B42" s="133" t="str">
        <f>IF('STUDENT NAMES'!J37&lt;&gt;"",'STUDENT NAMES'!J37,"")</f>
        <v/>
      </c>
      <c r="C42" s="133"/>
      <c r="D42" s="7"/>
      <c r="E42" s="9" t="str">
        <f t="shared" si="2"/>
        <v/>
      </c>
      <c r="F42" s="9" t="str">
        <f t="shared" si="3"/>
        <v/>
      </c>
      <c r="G42" s="7"/>
      <c r="H42" s="9" t="str">
        <f t="shared" si="4"/>
        <v/>
      </c>
      <c r="I42" s="9" t="str">
        <f t="shared" si="5"/>
        <v/>
      </c>
      <c r="J42" s="7"/>
      <c r="K42" s="9" t="str">
        <f t="shared" si="6"/>
        <v/>
      </c>
      <c r="L42" s="9" t="str">
        <f t="shared" si="7"/>
        <v/>
      </c>
      <c r="M42" s="7"/>
      <c r="N42" s="9" t="str">
        <f t="shared" si="8"/>
        <v/>
      </c>
      <c r="O42" s="9" t="str">
        <f t="shared" si="9"/>
        <v/>
      </c>
      <c r="P42" s="7"/>
      <c r="Q42" s="9" t="str">
        <f t="shared" si="10"/>
        <v/>
      </c>
      <c r="R42" s="9" t="str">
        <f t="shared" si="11"/>
        <v/>
      </c>
      <c r="S42" s="7"/>
      <c r="T42" s="9" t="str">
        <f t="shared" si="12"/>
        <v/>
      </c>
      <c r="U42" s="9" t="str">
        <f t="shared" si="13"/>
        <v/>
      </c>
      <c r="V42" s="9">
        <f t="shared" si="14"/>
        <v>0</v>
      </c>
      <c r="W42" s="10">
        <f t="shared" si="15"/>
        <v>0</v>
      </c>
      <c r="X42" s="9">
        <f t="shared" si="16"/>
        <v>1</v>
      </c>
      <c r="Y42" s="8" t="str">
        <f t="shared" si="17"/>
        <v>E2</v>
      </c>
    </row>
    <row r="43" spans="1:25" s="11" customFormat="1" ht="23.1" customHeight="1">
      <c r="A43" s="132">
        <v>1087</v>
      </c>
      <c r="B43" s="133" t="str">
        <f>IF('STUDENT NAMES'!J38&lt;&gt;"",'STUDENT NAMES'!J38,"")</f>
        <v/>
      </c>
      <c r="C43" s="133"/>
      <c r="D43" s="7"/>
      <c r="E43" s="9" t="str">
        <f t="shared" si="2"/>
        <v/>
      </c>
      <c r="F43" s="9" t="str">
        <f t="shared" si="3"/>
        <v/>
      </c>
      <c r="G43" s="7"/>
      <c r="H43" s="9" t="str">
        <f t="shared" si="4"/>
        <v/>
      </c>
      <c r="I43" s="9" t="str">
        <f t="shared" si="5"/>
        <v/>
      </c>
      <c r="J43" s="7"/>
      <c r="K43" s="9" t="str">
        <f t="shared" si="6"/>
        <v/>
      </c>
      <c r="L43" s="9" t="str">
        <f t="shared" si="7"/>
        <v/>
      </c>
      <c r="M43" s="7"/>
      <c r="N43" s="9" t="str">
        <f t="shared" si="8"/>
        <v/>
      </c>
      <c r="O43" s="9" t="str">
        <f t="shared" si="9"/>
        <v/>
      </c>
      <c r="P43" s="7"/>
      <c r="Q43" s="9" t="str">
        <f t="shared" si="10"/>
        <v/>
      </c>
      <c r="R43" s="9" t="str">
        <f t="shared" si="11"/>
        <v/>
      </c>
      <c r="S43" s="7"/>
      <c r="T43" s="9" t="str">
        <f t="shared" si="12"/>
        <v/>
      </c>
      <c r="U43" s="9" t="str">
        <f t="shared" si="13"/>
        <v/>
      </c>
      <c r="V43" s="9">
        <f t="shared" si="14"/>
        <v>0</v>
      </c>
      <c r="W43" s="10">
        <f t="shared" si="15"/>
        <v>0</v>
      </c>
      <c r="X43" s="9">
        <f t="shared" si="16"/>
        <v>1</v>
      </c>
      <c r="Y43" s="8" t="str">
        <f t="shared" si="17"/>
        <v>E2</v>
      </c>
    </row>
    <row r="44" spans="1:25" s="74" customFormat="1" ht="23.1" customHeight="1">
      <c r="A44" s="132">
        <v>1088</v>
      </c>
      <c r="B44" s="133" t="str">
        <f>IF('STUDENT NAMES'!J39&lt;&gt;"",'STUDENT NAMES'!J39,"")</f>
        <v/>
      </c>
      <c r="C44" s="133" t="s">
        <v>112</v>
      </c>
      <c r="D44" s="7"/>
      <c r="E44" s="9" t="str">
        <f t="shared" si="2"/>
        <v/>
      </c>
      <c r="F44" s="9" t="str">
        <f t="shared" si="3"/>
        <v/>
      </c>
      <c r="G44" s="7"/>
      <c r="H44" s="9" t="str">
        <f t="shared" si="4"/>
        <v/>
      </c>
      <c r="I44" s="9" t="str">
        <f t="shared" si="5"/>
        <v/>
      </c>
      <c r="J44" s="7"/>
      <c r="K44" s="9" t="str">
        <f t="shared" si="6"/>
        <v/>
      </c>
      <c r="L44" s="9" t="str">
        <f t="shared" si="7"/>
        <v/>
      </c>
      <c r="M44" s="7"/>
      <c r="N44" s="9" t="str">
        <f t="shared" si="8"/>
        <v/>
      </c>
      <c r="O44" s="9" t="str">
        <f t="shared" si="9"/>
        <v/>
      </c>
      <c r="P44" s="7"/>
      <c r="Q44" s="9" t="str">
        <f t="shared" si="10"/>
        <v/>
      </c>
      <c r="R44" s="9" t="str">
        <f t="shared" si="11"/>
        <v/>
      </c>
      <c r="S44" s="7"/>
      <c r="T44" s="9" t="str">
        <f t="shared" si="12"/>
        <v/>
      </c>
      <c r="U44" s="9" t="str">
        <f t="shared" si="13"/>
        <v/>
      </c>
      <c r="V44" s="9">
        <f t="shared" si="14"/>
        <v>0</v>
      </c>
      <c r="W44" s="10">
        <f t="shared" si="15"/>
        <v>0</v>
      </c>
      <c r="X44" s="9">
        <f t="shared" si="16"/>
        <v>1</v>
      </c>
      <c r="Y44" s="8" t="str">
        <f t="shared" si="17"/>
        <v>E2</v>
      </c>
    </row>
    <row r="45" spans="1:25" s="11" customFormat="1" ht="16.5" customHeight="1">
      <c r="A45" s="132">
        <v>1089</v>
      </c>
      <c r="B45" s="133" t="str">
        <f>IF('STUDENT NAMES'!J40&lt;&gt;"",'STUDENT NAMES'!J40,"")</f>
        <v/>
      </c>
      <c r="C45" s="134"/>
      <c r="D45" s="7"/>
      <c r="E45" s="9" t="str">
        <f t="shared" si="2"/>
        <v/>
      </c>
      <c r="F45" s="9" t="str">
        <f t="shared" si="3"/>
        <v/>
      </c>
      <c r="G45" s="7"/>
      <c r="H45" s="9"/>
      <c r="I45" s="9"/>
      <c r="J45" s="7"/>
      <c r="K45" s="9"/>
      <c r="L45" s="9"/>
      <c r="M45" s="7"/>
      <c r="N45" s="9" t="str">
        <f t="shared" si="8"/>
        <v/>
      </c>
      <c r="O45" s="9" t="str">
        <f t="shared" si="9"/>
        <v/>
      </c>
      <c r="P45" s="7"/>
      <c r="Q45" s="9" t="str">
        <f t="shared" si="10"/>
        <v/>
      </c>
      <c r="R45" s="9" t="str">
        <f t="shared" si="11"/>
        <v/>
      </c>
      <c r="S45" s="7"/>
      <c r="T45" s="9" t="str">
        <f t="shared" si="12"/>
        <v/>
      </c>
      <c r="U45" s="9" t="str">
        <f t="shared" si="13"/>
        <v/>
      </c>
      <c r="V45" s="9">
        <f t="shared" si="14"/>
        <v>0</v>
      </c>
      <c r="W45" s="10">
        <f t="shared" si="15"/>
        <v>0</v>
      </c>
      <c r="X45" s="9">
        <f t="shared" si="16"/>
        <v>1</v>
      </c>
      <c r="Y45" s="8" t="str">
        <f t="shared" si="17"/>
        <v>E2</v>
      </c>
    </row>
    <row r="46" spans="1:25" s="11" customFormat="1" ht="17.25" customHeight="1">
      <c r="A46" s="132">
        <v>1090</v>
      </c>
      <c r="B46" s="133" t="str">
        <f>IF('STUDENT NAMES'!J41&lt;&gt;"",'STUDENT NAMES'!J41,"")</f>
        <v/>
      </c>
      <c r="C46" s="135"/>
      <c r="D46" s="7"/>
      <c r="E46" s="9"/>
      <c r="F46" s="9"/>
      <c r="G46" s="7"/>
      <c r="H46" s="9"/>
      <c r="I46" s="9"/>
      <c r="J46" s="7"/>
      <c r="K46" s="9"/>
      <c r="L46" s="9"/>
      <c r="M46" s="7"/>
      <c r="N46" s="9"/>
      <c r="O46" s="9"/>
      <c r="P46" s="7"/>
      <c r="Q46" s="9"/>
      <c r="R46" s="9"/>
      <c r="S46" s="7"/>
      <c r="T46" s="9"/>
      <c r="U46" s="9"/>
      <c r="V46" s="9">
        <f t="shared" si="14"/>
        <v>0</v>
      </c>
      <c r="W46" s="10">
        <f t="shared" si="15"/>
        <v>0</v>
      </c>
      <c r="X46" s="9">
        <f t="shared" si="16"/>
        <v>1</v>
      </c>
      <c r="Y46" s="8" t="str">
        <f t="shared" si="17"/>
        <v>E2</v>
      </c>
    </row>
    <row r="47" spans="1:25" s="11" customFormat="1" ht="18" customHeight="1">
      <c r="A47" s="132">
        <v>1091</v>
      </c>
      <c r="B47" s="133" t="str">
        <f>IF('STUDENT NAMES'!J42&lt;&gt;"",'STUDENT NAMES'!J42,"")</f>
        <v/>
      </c>
      <c r="C47" s="118"/>
      <c r="D47" s="7"/>
      <c r="E47" s="9" t="str">
        <f t="shared" si="2"/>
        <v/>
      </c>
      <c r="F47" s="9" t="str">
        <f t="shared" si="3"/>
        <v/>
      </c>
      <c r="G47" s="7"/>
      <c r="H47" s="9" t="str">
        <f t="shared" si="4"/>
        <v/>
      </c>
      <c r="I47" s="9" t="str">
        <f t="shared" si="5"/>
        <v/>
      </c>
      <c r="J47" s="7"/>
      <c r="K47" s="9" t="str">
        <f t="shared" si="6"/>
        <v/>
      </c>
      <c r="L47" s="9" t="str">
        <f t="shared" si="7"/>
        <v/>
      </c>
      <c r="M47" s="7"/>
      <c r="N47" s="9" t="str">
        <f t="shared" si="8"/>
        <v/>
      </c>
      <c r="O47" s="9" t="str">
        <f t="shared" si="9"/>
        <v/>
      </c>
      <c r="P47" s="7"/>
      <c r="Q47" s="9" t="str">
        <f t="shared" si="10"/>
        <v/>
      </c>
      <c r="R47" s="9" t="str">
        <f t="shared" si="11"/>
        <v/>
      </c>
      <c r="S47" s="7"/>
      <c r="T47" s="9" t="str">
        <f t="shared" si="12"/>
        <v/>
      </c>
      <c r="U47" s="9" t="str">
        <f t="shared" si="13"/>
        <v/>
      </c>
      <c r="V47" s="9">
        <f t="shared" si="14"/>
        <v>0</v>
      </c>
      <c r="W47" s="10">
        <f t="shared" si="15"/>
        <v>0</v>
      </c>
      <c r="X47" s="9">
        <f t="shared" si="16"/>
        <v>1</v>
      </c>
      <c r="Y47" s="8" t="str">
        <f t="shared" si="17"/>
        <v>E2</v>
      </c>
    </row>
    <row r="48" spans="1:25" s="11" customFormat="1" ht="15" customHeight="1">
      <c r="A48" s="132">
        <v>1092</v>
      </c>
      <c r="B48" s="133" t="str">
        <f>IF('STUDENT NAMES'!J43&lt;&gt;"",'STUDENT NAMES'!J43,"")</f>
        <v/>
      </c>
      <c r="C48" s="118"/>
      <c r="D48" s="7"/>
      <c r="E48" s="9" t="str">
        <f t="shared" si="2"/>
        <v/>
      </c>
      <c r="F48" s="9" t="str">
        <f t="shared" si="3"/>
        <v/>
      </c>
      <c r="G48" s="7"/>
      <c r="H48" s="9" t="str">
        <f t="shared" si="4"/>
        <v/>
      </c>
      <c r="I48" s="9" t="str">
        <f t="shared" si="5"/>
        <v/>
      </c>
      <c r="J48" s="7"/>
      <c r="K48" s="9" t="str">
        <f t="shared" si="6"/>
        <v/>
      </c>
      <c r="L48" s="9" t="str">
        <f t="shared" si="7"/>
        <v/>
      </c>
      <c r="M48" s="7"/>
      <c r="N48" s="9" t="str">
        <f t="shared" si="8"/>
        <v/>
      </c>
      <c r="O48" s="9" t="str">
        <f t="shared" si="9"/>
        <v/>
      </c>
      <c r="P48" s="7"/>
      <c r="Q48" s="9" t="str">
        <f t="shared" si="10"/>
        <v/>
      </c>
      <c r="R48" s="9" t="str">
        <f t="shared" si="11"/>
        <v/>
      </c>
      <c r="S48" s="7"/>
      <c r="T48" s="9" t="str">
        <f t="shared" si="12"/>
        <v/>
      </c>
      <c r="U48" s="9" t="str">
        <f t="shared" si="13"/>
        <v/>
      </c>
      <c r="V48" s="9">
        <f t="shared" si="14"/>
        <v>0</v>
      </c>
      <c r="W48" s="10">
        <f t="shared" si="15"/>
        <v>0</v>
      </c>
      <c r="X48" s="9">
        <f t="shared" si="16"/>
        <v>1</v>
      </c>
      <c r="Y48" s="8" t="str">
        <f t="shared" si="17"/>
        <v>E2</v>
      </c>
    </row>
    <row r="49" spans="1:25" s="11" customFormat="1" ht="12.75" customHeight="1">
      <c r="A49" s="132">
        <v>1093</v>
      </c>
      <c r="B49" s="133" t="str">
        <f>IF('STUDENT NAMES'!J44&lt;&gt;"",'STUDENT NAMES'!J44,"")</f>
        <v/>
      </c>
      <c r="C49" s="118"/>
      <c r="D49" s="7"/>
      <c r="E49" s="9" t="str">
        <f t="shared" si="2"/>
        <v/>
      </c>
      <c r="F49" s="9" t="str">
        <f t="shared" si="3"/>
        <v/>
      </c>
      <c r="G49" s="7"/>
      <c r="H49" s="9" t="str">
        <f t="shared" si="4"/>
        <v/>
      </c>
      <c r="I49" s="9" t="str">
        <f t="shared" si="5"/>
        <v/>
      </c>
      <c r="J49" s="7"/>
      <c r="K49" s="9" t="str">
        <f t="shared" si="6"/>
        <v/>
      </c>
      <c r="L49" s="9" t="str">
        <f t="shared" si="7"/>
        <v/>
      </c>
      <c r="M49" s="7"/>
      <c r="N49" s="9" t="str">
        <f t="shared" si="8"/>
        <v/>
      </c>
      <c r="O49" s="9" t="str">
        <f t="shared" si="9"/>
        <v/>
      </c>
      <c r="P49" s="7"/>
      <c r="Q49" s="9" t="str">
        <f t="shared" si="10"/>
        <v/>
      </c>
      <c r="R49" s="9" t="str">
        <f t="shared" si="11"/>
        <v/>
      </c>
      <c r="S49" s="7"/>
      <c r="T49" s="9" t="str">
        <f t="shared" si="12"/>
        <v/>
      </c>
      <c r="U49" s="9" t="str">
        <f t="shared" si="13"/>
        <v/>
      </c>
      <c r="V49" s="9">
        <f t="shared" si="14"/>
        <v>0</v>
      </c>
      <c r="W49" s="10">
        <f t="shared" si="15"/>
        <v>0</v>
      </c>
      <c r="X49" s="9">
        <f t="shared" si="16"/>
        <v>1</v>
      </c>
      <c r="Y49" s="8" t="str">
        <f t="shared" si="17"/>
        <v>E2</v>
      </c>
    </row>
    <row r="50" spans="1:25" s="11" customFormat="1" ht="15.75" customHeight="1">
      <c r="A50" s="132">
        <v>1094</v>
      </c>
      <c r="B50" s="133" t="str">
        <f>IF('STUDENT NAMES'!J45&lt;&gt;"",'STUDENT NAMES'!J45,"")</f>
        <v/>
      </c>
      <c r="C50" s="118"/>
      <c r="D50" s="7"/>
      <c r="E50" s="9" t="str">
        <f t="shared" si="2"/>
        <v/>
      </c>
      <c r="F50" s="9" t="str">
        <f t="shared" si="3"/>
        <v/>
      </c>
      <c r="G50" s="7"/>
      <c r="H50" s="9" t="str">
        <f t="shared" si="4"/>
        <v/>
      </c>
      <c r="I50" s="9" t="str">
        <f t="shared" si="5"/>
        <v/>
      </c>
      <c r="J50" s="7"/>
      <c r="K50" s="9" t="str">
        <f t="shared" si="6"/>
        <v/>
      </c>
      <c r="L50" s="9" t="str">
        <f t="shared" si="7"/>
        <v/>
      </c>
      <c r="M50" s="7"/>
      <c r="N50" s="9" t="str">
        <f t="shared" si="8"/>
        <v/>
      </c>
      <c r="O50" s="9" t="str">
        <f t="shared" si="9"/>
        <v/>
      </c>
      <c r="P50" s="7"/>
      <c r="Q50" s="9" t="str">
        <f t="shared" si="10"/>
        <v/>
      </c>
      <c r="R50" s="9" t="str">
        <f t="shared" si="11"/>
        <v/>
      </c>
      <c r="S50" s="7"/>
      <c r="T50" s="9" t="str">
        <f t="shared" si="12"/>
        <v/>
      </c>
      <c r="U50" s="9" t="str">
        <f t="shared" si="13"/>
        <v/>
      </c>
      <c r="V50" s="9">
        <f t="shared" si="14"/>
        <v>0</v>
      </c>
      <c r="W50" s="10">
        <f t="shared" si="15"/>
        <v>0</v>
      </c>
      <c r="X50" s="9">
        <f t="shared" si="16"/>
        <v>1</v>
      </c>
      <c r="Y50" s="8" t="str">
        <f t="shared" si="17"/>
        <v>E2</v>
      </c>
    </row>
    <row r="51" spans="1:25" s="11" customFormat="1" ht="12.75" customHeight="1">
      <c r="A51" s="132">
        <v>1095</v>
      </c>
      <c r="B51" s="133" t="str">
        <f>IF('STUDENT NAMES'!J46&lt;&gt;"",'STUDENT NAMES'!J46,"")</f>
        <v/>
      </c>
      <c r="C51" s="118"/>
      <c r="D51" s="7"/>
      <c r="E51" s="9" t="str">
        <f t="shared" si="2"/>
        <v/>
      </c>
      <c r="F51" s="9" t="str">
        <f t="shared" si="3"/>
        <v/>
      </c>
      <c r="G51" s="7"/>
      <c r="H51" s="9" t="str">
        <f t="shared" si="4"/>
        <v/>
      </c>
      <c r="I51" s="9" t="str">
        <f t="shared" si="5"/>
        <v/>
      </c>
      <c r="J51" s="7"/>
      <c r="K51" s="9" t="str">
        <f t="shared" si="6"/>
        <v/>
      </c>
      <c r="L51" s="9" t="str">
        <f t="shared" si="7"/>
        <v/>
      </c>
      <c r="M51" s="7"/>
      <c r="N51" s="9" t="str">
        <f t="shared" si="8"/>
        <v/>
      </c>
      <c r="O51" s="9" t="str">
        <f t="shared" si="9"/>
        <v/>
      </c>
      <c r="P51" s="7"/>
      <c r="Q51" s="9" t="str">
        <f t="shared" si="10"/>
        <v/>
      </c>
      <c r="R51" s="9" t="str">
        <f t="shared" si="11"/>
        <v/>
      </c>
      <c r="S51" s="7"/>
      <c r="T51" s="9" t="str">
        <f t="shared" si="12"/>
        <v/>
      </c>
      <c r="U51" s="9" t="str">
        <f t="shared" si="13"/>
        <v/>
      </c>
      <c r="V51" s="9">
        <f t="shared" si="14"/>
        <v>0</v>
      </c>
      <c r="W51" s="10">
        <f t="shared" si="15"/>
        <v>0</v>
      </c>
      <c r="X51" s="9">
        <f t="shared" si="16"/>
        <v>1</v>
      </c>
      <c r="Y51" s="8" t="str">
        <f t="shared" si="17"/>
        <v>E2</v>
      </c>
    </row>
    <row r="52" spans="1:25" s="11" customFormat="1" ht="13.5" customHeight="1">
      <c r="A52" s="132">
        <v>1096</v>
      </c>
      <c r="B52" s="133" t="str">
        <f>IF('STUDENT NAMES'!J47&lt;&gt;"",'STUDENT NAMES'!J47,"")</f>
        <v/>
      </c>
      <c r="C52" s="118"/>
      <c r="D52" s="7"/>
      <c r="E52" s="9" t="str">
        <f t="shared" si="2"/>
        <v/>
      </c>
      <c r="F52" s="9" t="str">
        <f t="shared" si="3"/>
        <v/>
      </c>
      <c r="G52" s="7"/>
      <c r="H52" s="9" t="str">
        <f t="shared" si="4"/>
        <v/>
      </c>
      <c r="I52" s="9" t="str">
        <f t="shared" si="5"/>
        <v/>
      </c>
      <c r="J52" s="7"/>
      <c r="K52" s="9" t="str">
        <f t="shared" si="6"/>
        <v/>
      </c>
      <c r="L52" s="9" t="str">
        <f t="shared" si="7"/>
        <v/>
      </c>
      <c r="M52" s="7"/>
      <c r="N52" s="9" t="str">
        <f t="shared" si="8"/>
        <v/>
      </c>
      <c r="O52" s="9" t="str">
        <f t="shared" si="9"/>
        <v/>
      </c>
      <c r="P52" s="7"/>
      <c r="Q52" s="9" t="str">
        <f t="shared" si="10"/>
        <v/>
      </c>
      <c r="R52" s="9" t="str">
        <f t="shared" si="11"/>
        <v/>
      </c>
      <c r="S52" s="7"/>
      <c r="T52" s="9" t="str">
        <f t="shared" si="12"/>
        <v/>
      </c>
      <c r="U52" s="9" t="str">
        <f t="shared" si="13"/>
        <v/>
      </c>
      <c r="V52" s="9">
        <f t="shared" si="14"/>
        <v>0</v>
      </c>
      <c r="W52" s="10">
        <f t="shared" si="15"/>
        <v>0</v>
      </c>
      <c r="X52" s="9">
        <f t="shared" si="16"/>
        <v>1</v>
      </c>
      <c r="Y52" s="8" t="str">
        <f t="shared" si="17"/>
        <v>E2</v>
      </c>
    </row>
    <row r="53" spans="1:25" s="11" customFormat="1" ht="19.5" customHeight="1">
      <c r="A53" s="132">
        <v>1097</v>
      </c>
      <c r="B53" s="133" t="str">
        <f>IF('STUDENT NAMES'!J48&lt;&gt;"",'STUDENT NAMES'!J48,"")</f>
        <v/>
      </c>
      <c r="C53" s="118"/>
      <c r="D53" s="7"/>
      <c r="E53" s="9" t="str">
        <f t="shared" si="2"/>
        <v/>
      </c>
      <c r="F53" s="106" t="str">
        <f t="shared" si="3"/>
        <v/>
      </c>
      <c r="G53" s="7"/>
      <c r="H53" s="9" t="str">
        <f t="shared" si="4"/>
        <v/>
      </c>
      <c r="I53" s="106" t="str">
        <f t="shared" si="5"/>
        <v/>
      </c>
      <c r="J53" s="7"/>
      <c r="K53" s="9" t="str">
        <f t="shared" si="6"/>
        <v/>
      </c>
      <c r="L53" s="106" t="str">
        <f t="shared" si="7"/>
        <v/>
      </c>
      <c r="M53" s="7"/>
      <c r="N53" s="9" t="str">
        <f t="shared" si="8"/>
        <v/>
      </c>
      <c r="O53" s="106" t="str">
        <f t="shared" si="9"/>
        <v/>
      </c>
      <c r="P53" s="7"/>
      <c r="Q53" s="9" t="str">
        <f t="shared" si="10"/>
        <v/>
      </c>
      <c r="R53" s="106" t="str">
        <f t="shared" si="11"/>
        <v/>
      </c>
      <c r="S53" s="7"/>
      <c r="T53" s="9" t="str">
        <f t="shared" si="12"/>
        <v/>
      </c>
      <c r="U53" s="106" t="str">
        <f t="shared" si="13"/>
        <v/>
      </c>
      <c r="V53" s="9">
        <f t="shared" si="14"/>
        <v>0</v>
      </c>
      <c r="W53" s="10">
        <f t="shared" si="15"/>
        <v>0</v>
      </c>
      <c r="X53" s="9">
        <f t="shared" si="16"/>
        <v>1</v>
      </c>
      <c r="Y53" s="8" t="str">
        <f t="shared" si="17"/>
        <v>E2</v>
      </c>
    </row>
    <row r="54" spans="1:25" s="11" customFormat="1" ht="17.100000000000001" customHeight="1">
      <c r="A54" s="19"/>
      <c r="B54" s="104"/>
      <c r="C54" s="104"/>
      <c r="D54" s="172" t="s">
        <v>50</v>
      </c>
      <c r="E54" s="172"/>
      <c r="F54" s="172"/>
      <c r="G54" s="172" t="s">
        <v>12</v>
      </c>
      <c r="H54" s="172"/>
      <c r="I54" s="172"/>
      <c r="J54" s="172" t="s">
        <v>14</v>
      </c>
      <c r="K54" s="172"/>
      <c r="L54" s="172"/>
      <c r="M54" s="172" t="s">
        <v>20</v>
      </c>
      <c r="N54" s="172"/>
      <c r="O54" s="172"/>
      <c r="P54" s="172" t="s">
        <v>15</v>
      </c>
      <c r="Q54" s="172"/>
      <c r="R54" s="172"/>
      <c r="S54" s="172" t="s">
        <v>16</v>
      </c>
      <c r="T54" s="172"/>
      <c r="U54" s="172"/>
      <c r="V54" s="13"/>
      <c r="W54" s="107"/>
      <c r="X54" s="13"/>
    </row>
    <row r="55" spans="1:25" s="11" customFormat="1" ht="17.100000000000001" customHeight="1">
      <c r="A55" s="167" t="s">
        <v>89</v>
      </c>
      <c r="B55" s="168"/>
      <c r="C55" s="137"/>
      <c r="D55" s="12">
        <f>SUM(D7:D53)</f>
        <v>0</v>
      </c>
      <c r="E55" s="13"/>
      <c r="F55" s="13"/>
      <c r="G55" s="9">
        <f>SUM(G7:G53)</f>
        <v>0</v>
      </c>
      <c r="H55" s="13"/>
      <c r="I55" s="13"/>
      <c r="J55" s="9">
        <f>SUM(J7:J53)</f>
        <v>0</v>
      </c>
      <c r="K55" s="13"/>
      <c r="L55" s="13"/>
      <c r="M55" s="9">
        <f>SUM(M7:M53)</f>
        <v>0</v>
      </c>
      <c r="N55" s="13"/>
      <c r="O55" s="13"/>
      <c r="P55" s="9">
        <f>SUM(P7:P53)</f>
        <v>0</v>
      </c>
      <c r="Q55" s="13"/>
      <c r="R55" s="13"/>
      <c r="S55" s="9">
        <f>SUM(S7:S53)</f>
        <v>0</v>
      </c>
      <c r="T55" s="13"/>
      <c r="U55" s="13"/>
      <c r="V55" s="13"/>
      <c r="W55" s="110">
        <f>SUM(W7:W53)</f>
        <v>0</v>
      </c>
      <c r="X55" s="13"/>
    </row>
    <row r="56" spans="1:25" s="11" customFormat="1" ht="17.100000000000001" customHeight="1">
      <c r="A56" s="165" t="s">
        <v>92</v>
      </c>
      <c r="B56" s="166"/>
      <c r="C56" s="136"/>
      <c r="D56" s="5" t="e">
        <f>AVERAGE(D7:D53)/40*100</f>
        <v>#DIV/0!</v>
      </c>
      <c r="E56" s="108"/>
      <c r="F56" s="108"/>
      <c r="G56" s="5" t="e">
        <f>AVERAGE(G7:G53)/40*100</f>
        <v>#DIV/0!</v>
      </c>
      <c r="H56" s="108"/>
      <c r="I56" s="108"/>
      <c r="J56" s="5" t="e">
        <f>AVERAGE(J7:J53)/40*100</f>
        <v>#DIV/0!</v>
      </c>
      <c r="K56" s="108"/>
      <c r="L56" s="108"/>
      <c r="M56" s="5" t="e">
        <f>AVERAGE(M7:M53)/40*100</f>
        <v>#DIV/0!</v>
      </c>
      <c r="N56" s="108"/>
      <c r="O56" s="108"/>
      <c r="P56" s="5" t="e">
        <f>AVERAGE(P7:P53)/40*100</f>
        <v>#DIV/0!</v>
      </c>
      <c r="Q56" s="108"/>
      <c r="R56" s="108"/>
      <c r="S56" s="5" t="e">
        <f>AVERAGE(S7:S53)/40*100</f>
        <v>#DIV/0!</v>
      </c>
      <c r="T56" s="108"/>
      <c r="U56" s="108"/>
      <c r="V56" s="108"/>
      <c r="W56" s="111">
        <f>AVERAGE(W7:W53)</f>
        <v>0</v>
      </c>
    </row>
    <row r="57" spans="1:25" s="11" customFormat="1" ht="17.100000000000001" customHeight="1">
      <c r="A57" s="181" t="s">
        <v>22</v>
      </c>
      <c r="B57" s="180"/>
      <c r="C57" s="139"/>
      <c r="D57" s="5" t="e">
        <f t="shared" ref="D57" si="18">(D64-D58)*100/D64</f>
        <v>#DIV/0!</v>
      </c>
      <c r="E57" s="108"/>
      <c r="F57" s="108"/>
      <c r="G57" s="5" t="e">
        <f t="shared" ref="G57" si="19">(G64-G58)*100/G64</f>
        <v>#DIV/0!</v>
      </c>
      <c r="H57" s="108"/>
      <c r="I57" s="108"/>
      <c r="J57" s="5" t="e">
        <f t="shared" ref="J57" si="20">(J64-J58)*100/J64</f>
        <v>#DIV/0!</v>
      </c>
      <c r="K57" s="108"/>
      <c r="L57" s="108"/>
      <c r="M57" s="5" t="e">
        <f t="shared" ref="M57" si="21">(M64-M58)*100/M64</f>
        <v>#DIV/0!</v>
      </c>
      <c r="N57" s="108"/>
      <c r="O57" s="108"/>
      <c r="P57" s="5" t="e">
        <f t="shared" ref="P57" si="22">(P64-P58)*100/P64</f>
        <v>#DIV/0!</v>
      </c>
      <c r="Q57" s="108"/>
      <c r="R57" s="108"/>
      <c r="S57" s="5" t="e">
        <f t="shared" ref="S57" si="23">(S64-S58)*100/S64</f>
        <v>#DIV/0!</v>
      </c>
      <c r="T57" s="108"/>
      <c r="U57" s="108"/>
      <c r="V57" s="108"/>
      <c r="W57" s="112">
        <f>(W64-W58)*100/W64</f>
        <v>0</v>
      </c>
    </row>
    <row r="58" spans="1:25" s="11" customFormat="1" ht="17.100000000000001" customHeight="1">
      <c r="A58" s="181" t="s">
        <v>23</v>
      </c>
      <c r="B58" s="180"/>
      <c r="C58" s="139"/>
      <c r="D58" s="6">
        <f>COUNTIF(D7:D53,"&lt;13.2")</f>
        <v>0</v>
      </c>
      <c r="E58" s="109"/>
      <c r="F58" s="109"/>
      <c r="G58" s="6">
        <f>COUNTIF(G7:G53,"&lt;13.2")</f>
        <v>0</v>
      </c>
      <c r="H58" s="109"/>
      <c r="I58" s="109"/>
      <c r="J58" s="6">
        <f>COUNTIF(J7:J53,"&lt;13.2")</f>
        <v>0</v>
      </c>
      <c r="K58" s="109"/>
      <c r="L58" s="109"/>
      <c r="M58" s="6">
        <f>COUNTIF(M7:M53,"&lt;13.2")</f>
        <v>0</v>
      </c>
      <c r="N58" s="109"/>
      <c r="O58" s="109"/>
      <c r="P58" s="6">
        <f>COUNTIF(P7:P53,"&lt;13.2")</f>
        <v>0</v>
      </c>
      <c r="Q58" s="109"/>
      <c r="R58" s="109"/>
      <c r="S58" s="6">
        <f>COUNTIF(S7:S53,"&lt;13.2")</f>
        <v>0</v>
      </c>
      <c r="T58" s="109"/>
      <c r="U58" s="109"/>
      <c r="V58" s="109"/>
      <c r="W58" s="9">
        <f>COUNTIF(W7:W53,"&lt;33")</f>
        <v>47</v>
      </c>
    </row>
    <row r="59" spans="1:25" s="11" customFormat="1" ht="17.100000000000001" customHeight="1">
      <c r="A59" s="181" t="s">
        <v>24</v>
      </c>
      <c r="B59" s="180"/>
      <c r="C59" s="139"/>
      <c r="D59" s="7">
        <f>COUNTIF(D7:D53,"&gt;=13.2")-D63-D62-D61-D60</f>
        <v>0</v>
      </c>
      <c r="E59" s="100"/>
      <c r="F59" s="100"/>
      <c r="G59" s="7">
        <f>COUNTIF(G7:G53,"&gt;=13.2")-G63-G62-G61-G60</f>
        <v>0</v>
      </c>
      <c r="H59" s="100"/>
      <c r="I59" s="100"/>
      <c r="J59" s="7">
        <f>COUNTIF(J7:J53,"&gt;=13.2")-J63-J62-J61-J60</f>
        <v>0</v>
      </c>
      <c r="K59" s="100"/>
      <c r="L59" s="100"/>
      <c r="M59" s="7">
        <f>COUNTIF(M7:M53,"&gt;=13.2")-M63-M62-M61-M60</f>
        <v>0</v>
      </c>
      <c r="N59" s="100"/>
      <c r="O59" s="100"/>
      <c r="P59" s="7">
        <f>COUNTIF(P7:P53,"&gt;=13.2")-P63-P62-P61-P60</f>
        <v>0</v>
      </c>
      <c r="Q59" s="100"/>
      <c r="R59" s="100"/>
      <c r="S59" s="7">
        <f>COUNTIF(S7:S53,"&gt;=13.2")-S63-S62-S61-S60</f>
        <v>0</v>
      </c>
      <c r="T59" s="100"/>
      <c r="U59" s="100"/>
      <c r="V59" s="100"/>
      <c r="W59" s="9">
        <f>COUNTIF(W7:W53,"&gt;=33")-W60-W61-W62-W63</f>
        <v>0</v>
      </c>
    </row>
    <row r="60" spans="1:25" s="11" customFormat="1" ht="17.100000000000001" customHeight="1">
      <c r="A60" s="181" t="s">
        <v>25</v>
      </c>
      <c r="B60" s="180"/>
      <c r="C60" s="139"/>
      <c r="D60" s="7">
        <f>COUNTIF(D7:D53,"&gt;=24")-D63-D62-D61</f>
        <v>0</v>
      </c>
      <c r="E60" s="100"/>
      <c r="F60" s="100"/>
      <c r="G60" s="7">
        <f>COUNTIF(G7:G53,"&gt;=24")-G63-G62-G61</f>
        <v>0</v>
      </c>
      <c r="H60" s="100"/>
      <c r="I60" s="100"/>
      <c r="J60" s="7">
        <f>COUNTIF(J7:J53,"&gt;=24")-J63-J62-J61</f>
        <v>0</v>
      </c>
      <c r="K60" s="100"/>
      <c r="L60" s="100"/>
      <c r="M60" s="7">
        <f>COUNTIF(M7:M53,"&gt;=24")-M63-M62-M61</f>
        <v>0</v>
      </c>
      <c r="N60" s="100"/>
      <c r="O60" s="100"/>
      <c r="P60" s="7">
        <f>COUNTIF(P7:P53,"&gt;=24")-P63-P62-P61</f>
        <v>0</v>
      </c>
      <c r="Q60" s="100"/>
      <c r="R60" s="100"/>
      <c r="S60" s="7">
        <f>COUNTIF(S7:S53,"&gt;=24")-S63-S62-S61</f>
        <v>0</v>
      </c>
      <c r="T60" s="100"/>
      <c r="U60" s="100"/>
      <c r="V60" s="100"/>
      <c r="W60" s="9">
        <f>COUNTIF(W7:W53,"&gt;=60")-W61-W62-W63</f>
        <v>0</v>
      </c>
    </row>
    <row r="61" spans="1:25" s="11" customFormat="1" ht="17.100000000000001" customHeight="1">
      <c r="A61" s="181" t="s">
        <v>26</v>
      </c>
      <c r="B61" s="180"/>
      <c r="C61" s="139"/>
      <c r="D61" s="7">
        <f>COUNTIF(D7:D53,"&gt;=30")-D63-D62</f>
        <v>0</v>
      </c>
      <c r="E61" s="100"/>
      <c r="F61" s="100"/>
      <c r="G61" s="7">
        <f>COUNTIF(G7:G53,"&gt;=30")-G63-G62</f>
        <v>0</v>
      </c>
      <c r="H61" s="100"/>
      <c r="I61" s="100"/>
      <c r="J61" s="7">
        <f>COUNTIF(J7:J53,"&gt;=30")-J63-J62</f>
        <v>0</v>
      </c>
      <c r="K61" s="100"/>
      <c r="L61" s="100"/>
      <c r="M61" s="7">
        <f>COUNTIF(M7:M53,"&gt;=30")-M63-M62</f>
        <v>0</v>
      </c>
      <c r="N61" s="100"/>
      <c r="O61" s="100"/>
      <c r="P61" s="7">
        <f>COUNTIF(P7:P53,"&gt;=30")-P63-P62</f>
        <v>0</v>
      </c>
      <c r="Q61" s="100"/>
      <c r="R61" s="100"/>
      <c r="S61" s="7">
        <f>COUNTIF(S7:S53,"&gt;=30")-S63-S62</f>
        <v>0</v>
      </c>
      <c r="T61" s="100"/>
      <c r="U61" s="100"/>
      <c r="V61" s="100"/>
      <c r="W61" s="9">
        <f>COUNTIF(W7:W53,"&gt;=75")-W62-W63</f>
        <v>0</v>
      </c>
    </row>
    <row r="62" spans="1:25" s="11" customFormat="1" ht="17.100000000000001" customHeight="1">
      <c r="A62" s="181" t="s">
        <v>85</v>
      </c>
      <c r="B62" s="180"/>
      <c r="C62" s="139"/>
      <c r="D62" s="7">
        <f>COUNTIF(D7:D53,"&gt;=36")-D63</f>
        <v>0</v>
      </c>
      <c r="E62" s="109"/>
      <c r="F62" s="109"/>
      <c r="G62" s="7">
        <f>COUNTIF(G7:G53,"&gt;=36")-G63</f>
        <v>0</v>
      </c>
      <c r="H62" s="109"/>
      <c r="I62" s="109"/>
      <c r="J62" s="7">
        <f>COUNTIF(J7:J53,"&gt;=36")-J63</f>
        <v>0</v>
      </c>
      <c r="K62" s="109"/>
      <c r="L62" s="109"/>
      <c r="M62" s="7">
        <f>COUNTIF(M7:M53,"&gt;=36")-M63</f>
        <v>0</v>
      </c>
      <c r="N62" s="109"/>
      <c r="O62" s="109"/>
      <c r="P62" s="7">
        <f>COUNTIF(P7:P53,"&gt;=36")-P63</f>
        <v>0</v>
      </c>
      <c r="Q62" s="109"/>
      <c r="R62" s="109"/>
      <c r="S62" s="7">
        <f>COUNTIF(S7:S53,"&gt;=36")-S63</f>
        <v>0</v>
      </c>
      <c r="T62" s="109"/>
      <c r="U62" s="109"/>
      <c r="V62" s="109"/>
      <c r="W62" s="9">
        <f>COUNTIF(W7:W53,"&gt;=90")-W63</f>
        <v>0</v>
      </c>
    </row>
    <row r="63" spans="1:25" s="11" customFormat="1" ht="17.100000000000001" customHeight="1">
      <c r="A63" s="179" t="s">
        <v>86</v>
      </c>
      <c r="B63" s="180"/>
      <c r="C63" s="139"/>
      <c r="D63" s="6">
        <f>COUNTIF(D7:D53,"&gt;38")</f>
        <v>0</v>
      </c>
      <c r="E63" s="109"/>
      <c r="F63" s="109"/>
      <c r="G63" s="6">
        <f>COUNTIF(G7:G53,"&gt;38")</f>
        <v>0</v>
      </c>
      <c r="H63" s="109"/>
      <c r="I63" s="109"/>
      <c r="J63" s="6">
        <f>COUNTIF(J7:J53,"&gt;38")</f>
        <v>0</v>
      </c>
      <c r="K63" s="109"/>
      <c r="L63" s="109"/>
      <c r="M63" s="6">
        <f>COUNTIF(M7:M53,"&gt;38")</f>
        <v>0</v>
      </c>
      <c r="N63" s="109"/>
      <c r="O63" s="109"/>
      <c r="P63" s="6">
        <f>COUNTIF(P7:P53,"&gt;38")</f>
        <v>0</v>
      </c>
      <c r="Q63" s="109"/>
      <c r="R63" s="109"/>
      <c r="S63" s="6">
        <f>COUNTIF(S7:S53,"&gt;38")</f>
        <v>0</v>
      </c>
      <c r="T63" s="109"/>
      <c r="U63" s="109"/>
      <c r="V63" s="109"/>
      <c r="W63" s="9">
        <f>COUNTIF(W7:W53,"&gt;95")</f>
        <v>0</v>
      </c>
    </row>
    <row r="64" spans="1:25" s="11" customFormat="1" ht="17.100000000000001" customHeight="1">
      <c r="A64" s="181" t="s">
        <v>27</v>
      </c>
      <c r="B64" s="180"/>
      <c r="C64" s="138"/>
      <c r="D64" s="113">
        <f>SUM(D58:D63)</f>
        <v>0</v>
      </c>
      <c r="E64" s="100"/>
      <c r="F64" s="100"/>
      <c r="G64" s="114">
        <f>SUM(G58:G63)</f>
        <v>0</v>
      </c>
      <c r="H64" s="100"/>
      <c r="I64" s="100"/>
      <c r="J64" s="114">
        <f>SUM(J58:J63)</f>
        <v>0</v>
      </c>
      <c r="K64" s="100"/>
      <c r="L64" s="100"/>
      <c r="M64" s="114">
        <f>SUM(M58:M63)</f>
        <v>0</v>
      </c>
      <c r="N64" s="100"/>
      <c r="O64" s="100"/>
      <c r="P64" s="114">
        <f>SUM(P58:P63)</f>
        <v>0</v>
      </c>
      <c r="Q64" s="100"/>
      <c r="R64" s="100"/>
      <c r="S64" s="114">
        <f>SUM(S58:S63)</f>
        <v>0</v>
      </c>
      <c r="T64" s="100"/>
      <c r="U64" s="100"/>
      <c r="V64" s="100"/>
      <c r="W64" s="102">
        <f>SUM(W58:W63)</f>
        <v>47</v>
      </c>
    </row>
    <row r="65" spans="1:25" s="11" customFormat="1" ht="17.100000000000001" customHeight="1">
      <c r="A65" s="70"/>
      <c r="B65" s="70"/>
      <c r="C65" s="70"/>
      <c r="D65" s="172" t="s">
        <v>50</v>
      </c>
      <c r="E65" s="172"/>
      <c r="F65" s="172"/>
      <c r="G65" s="172" t="s">
        <v>12</v>
      </c>
      <c r="H65" s="172"/>
      <c r="I65" s="172"/>
      <c r="J65" s="172" t="s">
        <v>14</v>
      </c>
      <c r="K65" s="172"/>
      <c r="L65" s="172"/>
      <c r="M65" s="172" t="s">
        <v>20</v>
      </c>
      <c r="N65" s="172"/>
      <c r="O65" s="172"/>
      <c r="P65" s="172" t="s">
        <v>15</v>
      </c>
      <c r="Q65" s="172"/>
      <c r="R65" s="172"/>
      <c r="S65" s="172" t="s">
        <v>16</v>
      </c>
      <c r="T65" s="172"/>
      <c r="U65" s="172"/>
      <c r="V65" s="100"/>
      <c r="W65" s="101"/>
    </row>
    <row r="66" spans="1:25" s="11" customFormat="1" ht="17.100000000000001" customHeight="1">
      <c r="A66" s="181" t="s">
        <v>101</v>
      </c>
      <c r="B66" s="180"/>
      <c r="C66" s="139"/>
      <c r="D66" s="7">
        <f>COUNTIF(F7:F53,"A1")*8</f>
        <v>0</v>
      </c>
      <c r="E66" s="100"/>
      <c r="F66" s="100"/>
      <c r="G66" s="7">
        <f>COUNTIF(I7:I53,"A1")*8</f>
        <v>0</v>
      </c>
      <c r="H66" s="100"/>
      <c r="I66" s="100"/>
      <c r="J66" s="7">
        <f>COUNTIF(L7:L53,"A1")*8</f>
        <v>0</v>
      </c>
      <c r="K66" s="100"/>
      <c r="L66" s="100"/>
      <c r="M66" s="7">
        <f>COUNTIF(O7:O53,"A1")*8</f>
        <v>0</v>
      </c>
      <c r="N66" s="100"/>
      <c r="O66" s="100"/>
      <c r="P66" s="7">
        <f>COUNTIF(R7:R53,"A1")*8</f>
        <v>0</v>
      </c>
      <c r="Q66" s="100"/>
      <c r="R66" s="100"/>
      <c r="S66" s="7">
        <f>COUNTIF(U7:U53,"A1")*8</f>
        <v>0</v>
      </c>
      <c r="T66" s="100"/>
      <c r="U66" s="100"/>
      <c r="V66" s="100"/>
      <c r="W66" s="7">
        <f>COUNTIF(Y7:Y53,"A1")*8</f>
        <v>0</v>
      </c>
    </row>
    <row r="67" spans="1:25" s="11" customFormat="1" ht="17.100000000000001" customHeight="1">
      <c r="A67" s="181" t="s">
        <v>102</v>
      </c>
      <c r="B67" s="180"/>
      <c r="C67" s="139"/>
      <c r="D67" s="7">
        <f>COUNTIF(F7:F53,"A2")*7</f>
        <v>0</v>
      </c>
      <c r="E67" s="100"/>
      <c r="F67" s="100"/>
      <c r="G67" s="7">
        <f>COUNTIF(I7:I53,"A2")*7</f>
        <v>0</v>
      </c>
      <c r="H67" s="100"/>
      <c r="I67" s="100"/>
      <c r="J67" s="7">
        <f>COUNTIF(L7:L53,"A2")*7</f>
        <v>0</v>
      </c>
      <c r="K67" s="100"/>
      <c r="L67" s="100"/>
      <c r="M67" s="7">
        <f>COUNTIF(O7:O53,"A2")*7</f>
        <v>0</v>
      </c>
      <c r="N67" s="100"/>
      <c r="O67" s="100"/>
      <c r="P67" s="7">
        <f>COUNTIF(R7:R53,"A2")*7</f>
        <v>0</v>
      </c>
      <c r="Q67" s="100"/>
      <c r="R67" s="100"/>
      <c r="S67" s="7">
        <f>COUNTIF(U7:U53,"A2")*7</f>
        <v>0</v>
      </c>
      <c r="T67" s="100"/>
      <c r="U67" s="100"/>
      <c r="V67" s="100"/>
      <c r="W67" s="7">
        <f>COUNTIF(Y7:Y53,"A2")*7</f>
        <v>0</v>
      </c>
    </row>
    <row r="68" spans="1:25" s="11" customFormat="1" ht="17.100000000000001" customHeight="1">
      <c r="A68" s="181" t="s">
        <v>103</v>
      </c>
      <c r="B68" s="180"/>
      <c r="C68" s="139"/>
      <c r="D68" s="7">
        <f>COUNTIF(F7:F53,"B1")*6</f>
        <v>0</v>
      </c>
      <c r="E68" s="100"/>
      <c r="F68" s="100"/>
      <c r="G68" s="7">
        <f>COUNTIF(I7:I53,"B1")*6</f>
        <v>0</v>
      </c>
      <c r="H68" s="100"/>
      <c r="I68" s="100"/>
      <c r="J68" s="7">
        <f>COUNTIF(L7:L53,"B1")*6</f>
        <v>0</v>
      </c>
      <c r="K68" s="100"/>
      <c r="L68" s="100"/>
      <c r="M68" s="7">
        <f>COUNTIF(O7:O53,"B1")*6</f>
        <v>0</v>
      </c>
      <c r="N68" s="100"/>
      <c r="O68" s="100"/>
      <c r="P68" s="7">
        <f>COUNTIF(R7:R53,"B1")*6</f>
        <v>0</v>
      </c>
      <c r="Q68" s="100"/>
      <c r="R68" s="100"/>
      <c r="S68" s="7">
        <f>COUNTIF(U7:U53,"B1")*6</f>
        <v>0</v>
      </c>
      <c r="T68" s="100"/>
      <c r="U68" s="100"/>
      <c r="V68" s="100"/>
      <c r="W68" s="7">
        <f>COUNTIF(Y7:Y53,"B1")*6</f>
        <v>0</v>
      </c>
    </row>
    <row r="69" spans="1:25" s="11" customFormat="1" ht="17.100000000000001" customHeight="1">
      <c r="A69" s="181" t="s">
        <v>104</v>
      </c>
      <c r="B69" s="180"/>
      <c r="C69" s="139"/>
      <c r="D69" s="7">
        <f>COUNTIF(F7:F53,"B2")*5</f>
        <v>0</v>
      </c>
      <c r="E69" s="100"/>
      <c r="F69" s="100"/>
      <c r="G69" s="7">
        <f>COUNTIF(I7:I53,"B2")*5</f>
        <v>0</v>
      </c>
      <c r="H69" s="100"/>
      <c r="I69" s="100"/>
      <c r="J69" s="7">
        <f>COUNTIF(L7:L53,"B2")*5</f>
        <v>0</v>
      </c>
      <c r="K69" s="100"/>
      <c r="L69" s="100"/>
      <c r="M69" s="7">
        <f>COUNTIF(O7:O53,"B2")*5</f>
        <v>0</v>
      </c>
      <c r="N69" s="100"/>
      <c r="O69" s="100"/>
      <c r="P69" s="7">
        <f>COUNTIF(R7:R53,"B2")*5</f>
        <v>0</v>
      </c>
      <c r="Q69" s="100"/>
      <c r="R69" s="100"/>
      <c r="S69" s="7">
        <f>COUNTIF(U7:U53,"B2")*5</f>
        <v>0</v>
      </c>
      <c r="T69" s="100"/>
      <c r="U69" s="100"/>
      <c r="V69" s="100"/>
      <c r="W69" s="7">
        <f>COUNTIF(Y7:Y53,"B2")*5</f>
        <v>0</v>
      </c>
    </row>
    <row r="70" spans="1:25" s="11" customFormat="1" ht="17.100000000000001" customHeight="1">
      <c r="A70" s="181" t="s">
        <v>105</v>
      </c>
      <c r="B70" s="180"/>
      <c r="C70" s="139"/>
      <c r="D70" s="7">
        <f>COUNTIF(F7:F53,"C1")*4</f>
        <v>0</v>
      </c>
      <c r="E70" s="100"/>
      <c r="F70" s="100"/>
      <c r="G70" s="7">
        <f>COUNTIF(I7:I53,"C1")*4</f>
        <v>0</v>
      </c>
      <c r="H70" s="100"/>
      <c r="I70" s="100"/>
      <c r="J70" s="7">
        <f>COUNTIF(L7:L53,"C1")*4</f>
        <v>0</v>
      </c>
      <c r="K70" s="100"/>
      <c r="L70" s="100"/>
      <c r="M70" s="7">
        <f>COUNTIF(O7:O53,"C1")*4</f>
        <v>0</v>
      </c>
      <c r="N70" s="100"/>
      <c r="O70" s="100"/>
      <c r="P70" s="7">
        <f>COUNTIF(R7:R53,"C1")*4</f>
        <v>0</v>
      </c>
      <c r="Q70" s="100"/>
      <c r="R70" s="100"/>
      <c r="S70" s="7">
        <f>COUNTIF(U7:U53,"C1")*4</f>
        <v>0</v>
      </c>
      <c r="T70" s="100"/>
      <c r="U70" s="100"/>
      <c r="V70" s="100"/>
      <c r="W70" s="7">
        <f>COUNTIF(Y7:Y53,"C1")*4</f>
        <v>0</v>
      </c>
    </row>
    <row r="71" spans="1:25" s="11" customFormat="1" ht="17.100000000000001" customHeight="1">
      <c r="A71" s="181" t="s">
        <v>106</v>
      </c>
      <c r="B71" s="180"/>
      <c r="C71" s="139"/>
      <c r="D71" s="7">
        <f>COUNTIF(F7:F53,"C2")*3</f>
        <v>0</v>
      </c>
      <c r="E71" s="100"/>
      <c r="F71" s="100"/>
      <c r="G71" s="7">
        <f>COUNTIF(I7:I53,"C2")*3</f>
        <v>0</v>
      </c>
      <c r="H71" s="100"/>
      <c r="I71" s="100"/>
      <c r="J71" s="7">
        <f>COUNTIF(L7:L53,"C2")*3</f>
        <v>0</v>
      </c>
      <c r="K71" s="100"/>
      <c r="L71" s="100"/>
      <c r="M71" s="7">
        <f>COUNTIF(O7:O53,"C2")*3</f>
        <v>0</v>
      </c>
      <c r="N71" s="100"/>
      <c r="O71" s="100"/>
      <c r="P71" s="7">
        <f>COUNTIF(R7:R53,"C2")*3</f>
        <v>0</v>
      </c>
      <c r="Q71" s="100"/>
      <c r="R71" s="100"/>
      <c r="S71" s="7">
        <f>COUNTIF(U7:U53,"C2")*3</f>
        <v>0</v>
      </c>
      <c r="T71" s="100"/>
      <c r="U71" s="100"/>
      <c r="V71" s="100"/>
      <c r="W71" s="7">
        <f>COUNTIF(Y7:Y53,"C2")*3</f>
        <v>0</v>
      </c>
    </row>
    <row r="72" spans="1:25" s="11" customFormat="1" ht="17.100000000000001" customHeight="1">
      <c r="A72" s="181" t="s">
        <v>107</v>
      </c>
      <c r="B72" s="180"/>
      <c r="C72" s="139"/>
      <c r="D72" s="7">
        <f>COUNTIF(F7:F53,"D1")*2</f>
        <v>0</v>
      </c>
      <c r="E72" s="100"/>
      <c r="F72" s="100"/>
      <c r="G72" s="7">
        <f>COUNTIF(I7:I53,"D1")*2</f>
        <v>0</v>
      </c>
      <c r="H72" s="100"/>
      <c r="I72" s="100"/>
      <c r="J72" s="7">
        <f>COUNTIF(L7:L53,"D1")*2</f>
        <v>0</v>
      </c>
      <c r="K72" s="100"/>
      <c r="L72" s="100"/>
      <c r="M72" s="7">
        <f>COUNTIF(O7:O53,"D1")*2</f>
        <v>0</v>
      </c>
      <c r="N72" s="100"/>
      <c r="O72" s="100"/>
      <c r="P72" s="7">
        <f>COUNTIF(R7:R53,"D1")*2</f>
        <v>0</v>
      </c>
      <c r="Q72" s="100"/>
      <c r="R72" s="100"/>
      <c r="S72" s="7">
        <f>COUNTIF(U7:U53,"D1")*2</f>
        <v>0</v>
      </c>
      <c r="T72" s="100"/>
      <c r="U72" s="100"/>
      <c r="V72" s="100"/>
      <c r="W72" s="7">
        <f>COUNTIF(Y7:Y53,"D1")*2</f>
        <v>0</v>
      </c>
    </row>
    <row r="73" spans="1:25" s="11" customFormat="1" ht="17.100000000000001" customHeight="1">
      <c r="A73" s="181" t="s">
        <v>108</v>
      </c>
      <c r="B73" s="180"/>
      <c r="C73" s="139"/>
      <c r="D73" s="7">
        <f>COUNTIF(F7:F53,"E1")*1</f>
        <v>0</v>
      </c>
      <c r="E73" s="100"/>
      <c r="F73" s="100"/>
      <c r="G73" s="7">
        <f>COUNTIF(I7:I53,"E1")*1</f>
        <v>0</v>
      </c>
      <c r="H73" s="100"/>
      <c r="I73" s="100"/>
      <c r="J73" s="7">
        <f>COUNTIF(L7:L53,"E1")*1</f>
        <v>0</v>
      </c>
      <c r="K73" s="100"/>
      <c r="L73" s="100"/>
      <c r="M73" s="7">
        <f>COUNTIF(O7:O53,"E1")*1</f>
        <v>0</v>
      </c>
      <c r="N73" s="100"/>
      <c r="O73" s="100"/>
      <c r="P73" s="7">
        <f>COUNTIF(R7:R53,"E1")*1</f>
        <v>0</v>
      </c>
      <c r="Q73" s="100"/>
      <c r="R73" s="100"/>
      <c r="S73" s="7">
        <f>COUNTIF(U7:U53,"E1")*1</f>
        <v>0</v>
      </c>
      <c r="T73" s="100"/>
      <c r="U73" s="100"/>
      <c r="V73" s="100"/>
      <c r="W73" s="7">
        <f>COUNTIF(Y7:Y53,"E1")*1</f>
        <v>0</v>
      </c>
    </row>
    <row r="74" spans="1:25" s="11" customFormat="1" ht="17.100000000000001" customHeight="1">
      <c r="A74" s="181" t="s">
        <v>109</v>
      </c>
      <c r="B74" s="180"/>
      <c r="C74" s="139"/>
      <c r="D74" s="7">
        <f>COUNTIF(F7:F53,"E2")</f>
        <v>0</v>
      </c>
      <c r="E74" s="100"/>
      <c r="F74" s="100"/>
      <c r="G74" s="7">
        <f>COUNTIF(I7:I53,"E2")</f>
        <v>0</v>
      </c>
      <c r="H74" s="100"/>
      <c r="I74" s="100"/>
      <c r="J74" s="7">
        <f>COUNTIF(L7:L53,"E2")</f>
        <v>0</v>
      </c>
      <c r="K74" s="100"/>
      <c r="L74" s="100"/>
      <c r="M74" s="7">
        <f>COUNTIF(O7:O53,"E2")</f>
        <v>0</v>
      </c>
      <c r="N74" s="100"/>
      <c r="O74" s="100"/>
      <c r="P74" s="7">
        <f>COUNTIF(R7:R53,"E2")</f>
        <v>0</v>
      </c>
      <c r="Q74" s="100"/>
      <c r="R74" s="100"/>
      <c r="S74" s="7">
        <f>COUNTIF(U7:U53,"E2")</f>
        <v>0</v>
      </c>
      <c r="T74" s="100"/>
      <c r="U74" s="100"/>
      <c r="V74" s="100"/>
      <c r="W74" s="7">
        <f>COUNTIF(Y7:Y53,"E2")</f>
        <v>47</v>
      </c>
    </row>
    <row r="75" spans="1:25" s="11" customFormat="1" ht="17.100000000000001" customHeight="1">
      <c r="A75" s="181" t="s">
        <v>17</v>
      </c>
      <c r="B75" s="180"/>
      <c r="C75" s="138"/>
      <c r="D75" s="113">
        <f>SUM(D66:D74)</f>
        <v>0</v>
      </c>
      <c r="E75" s="115"/>
      <c r="F75" s="115"/>
      <c r="G75" s="113">
        <f>SUM(G66:G74)</f>
        <v>0</v>
      </c>
      <c r="H75" s="115"/>
      <c r="I75" s="115"/>
      <c r="J75" s="31">
        <f>SUM(J66:J74)</f>
        <v>0</v>
      </c>
      <c r="K75" s="115"/>
      <c r="L75" s="115"/>
      <c r="M75" s="31">
        <f>SUM(M66:M74)</f>
        <v>0</v>
      </c>
      <c r="N75" s="115"/>
      <c r="O75" s="115"/>
      <c r="P75" s="31">
        <f>SUM(P66:P74)</f>
        <v>0</v>
      </c>
      <c r="Q75" s="115"/>
      <c r="R75" s="115"/>
      <c r="S75" s="31">
        <f>SUM(S66:S74)</f>
        <v>0</v>
      </c>
      <c r="T75" s="115"/>
      <c r="U75" s="115"/>
      <c r="V75" s="103"/>
      <c r="W75" s="31">
        <f>SUM(W66:W74)</f>
        <v>47</v>
      </c>
    </row>
    <row r="76" spans="1:25" s="11" customFormat="1" ht="17.100000000000001" customHeight="1">
      <c r="A76" s="170" t="s">
        <v>110</v>
      </c>
      <c r="B76" s="171"/>
      <c r="C76" s="138"/>
      <c r="D76" s="173" t="e">
        <f>(D75*100)/(D64*8)</f>
        <v>#DIV/0!</v>
      </c>
      <c r="E76" s="173"/>
      <c r="F76" s="116"/>
      <c r="G76" s="173" t="e">
        <f>(G75*100)/(G64*8)</f>
        <v>#DIV/0!</v>
      </c>
      <c r="H76" s="173"/>
      <c r="I76" s="116"/>
      <c r="J76" s="173" t="e">
        <f>(J75*100)/(J64*8)</f>
        <v>#DIV/0!</v>
      </c>
      <c r="K76" s="173"/>
      <c r="L76" s="116"/>
      <c r="M76" s="173" t="e">
        <f>(M75*100)/(M64*8)</f>
        <v>#DIV/0!</v>
      </c>
      <c r="N76" s="173"/>
      <c r="O76" s="116"/>
      <c r="P76" s="173" t="e">
        <f>(P75*100)/(P64*8)</f>
        <v>#DIV/0!</v>
      </c>
      <c r="Q76" s="173"/>
      <c r="R76" s="116"/>
      <c r="S76" s="173" t="e">
        <f>(S75*100)/(S64*8)</f>
        <v>#DIV/0!</v>
      </c>
      <c r="T76" s="173"/>
      <c r="U76" s="116"/>
      <c r="V76" s="103"/>
      <c r="W76" s="117">
        <f>(W75*100)/(W64*8)</f>
        <v>12.5</v>
      </c>
    </row>
    <row r="77" spans="1:25" ht="17.100000000000001" customHeight="1">
      <c r="A77" s="191" t="s">
        <v>120</v>
      </c>
      <c r="B77" s="192"/>
      <c r="C77" s="97"/>
      <c r="D77" s="176" t="s">
        <v>29</v>
      </c>
      <c r="E77" s="176"/>
      <c r="F77" s="97"/>
      <c r="G77" s="176" t="s">
        <v>34</v>
      </c>
      <c r="H77" s="176" t="s">
        <v>31</v>
      </c>
      <c r="I77" s="176"/>
      <c r="J77" s="176"/>
      <c r="K77" s="186" t="s">
        <v>32</v>
      </c>
      <c r="L77" s="186"/>
      <c r="M77" s="186"/>
      <c r="N77" s="24"/>
      <c r="O77" s="24"/>
      <c r="P77" s="186" t="s">
        <v>22</v>
      </c>
      <c r="Q77" s="178" t="s">
        <v>35</v>
      </c>
      <c r="R77" s="96"/>
      <c r="S77" s="178" t="s">
        <v>24</v>
      </c>
      <c r="T77" s="178" t="s">
        <v>25</v>
      </c>
      <c r="U77" s="96"/>
      <c r="V77" s="178" t="s">
        <v>26</v>
      </c>
      <c r="W77" s="178" t="s">
        <v>36</v>
      </c>
      <c r="X77" s="178" t="s">
        <v>36</v>
      </c>
      <c r="Y77" s="177" t="s">
        <v>33</v>
      </c>
    </row>
    <row r="78" spans="1:25" ht="17.100000000000001" customHeight="1">
      <c r="A78" s="193"/>
      <c r="B78" s="194"/>
      <c r="C78" s="97"/>
      <c r="D78" s="176"/>
      <c r="E78" s="176"/>
      <c r="F78" s="97"/>
      <c r="G78" s="176"/>
      <c r="H78" s="176"/>
      <c r="I78" s="176"/>
      <c r="J78" s="176"/>
      <c r="K78" s="186"/>
      <c r="L78" s="186"/>
      <c r="M78" s="186"/>
      <c r="N78" s="24"/>
      <c r="O78" s="24"/>
      <c r="P78" s="186"/>
      <c r="Q78" s="178"/>
      <c r="R78" s="96"/>
      <c r="S78" s="178"/>
      <c r="T78" s="178"/>
      <c r="U78" s="96"/>
      <c r="V78" s="178"/>
      <c r="W78" s="178"/>
      <c r="X78" s="178"/>
      <c r="Y78" s="177"/>
    </row>
    <row r="79" spans="1:25" ht="17.100000000000001" customHeight="1">
      <c r="A79" s="196"/>
      <c r="B79" s="196"/>
      <c r="C79" s="141"/>
      <c r="D79" s="187" t="s">
        <v>98</v>
      </c>
      <c r="E79" s="187"/>
      <c r="F79" s="95"/>
      <c r="G79" s="24" t="s">
        <v>13</v>
      </c>
      <c r="H79" s="24"/>
      <c r="I79" s="24"/>
      <c r="J79" s="15">
        <f>D55</f>
        <v>0</v>
      </c>
      <c r="K79" s="24"/>
      <c r="L79" s="24"/>
      <c r="M79" s="16" t="e">
        <f>D56</f>
        <v>#DIV/0!</v>
      </c>
      <c r="N79" s="24"/>
      <c r="O79" s="24"/>
      <c r="P79" s="16" t="e">
        <f>D57</f>
        <v>#DIV/0!</v>
      </c>
      <c r="Q79" s="24">
        <f>D58</f>
        <v>0</v>
      </c>
      <c r="R79" s="24"/>
      <c r="S79" s="15">
        <f>D59</f>
        <v>0</v>
      </c>
      <c r="T79" s="15">
        <f>D59</f>
        <v>0</v>
      </c>
      <c r="U79" s="15"/>
      <c r="V79" s="17">
        <f>D61</f>
        <v>0</v>
      </c>
      <c r="W79" s="14">
        <f>D62</f>
        <v>0</v>
      </c>
      <c r="X79" s="14">
        <f>D63</f>
        <v>0</v>
      </c>
      <c r="Y79" s="17">
        <f>D64</f>
        <v>0</v>
      </c>
    </row>
    <row r="80" spans="1:25" ht="17.100000000000001" customHeight="1">
      <c r="A80" s="196"/>
      <c r="B80" s="196"/>
      <c r="C80" s="140"/>
      <c r="D80" s="187" t="s">
        <v>66</v>
      </c>
      <c r="E80" s="187"/>
      <c r="F80" s="95"/>
      <c r="G80" s="24" t="s">
        <v>12</v>
      </c>
      <c r="H80" s="24"/>
      <c r="I80" s="24"/>
      <c r="J80" s="15">
        <f>G55</f>
        <v>0</v>
      </c>
      <c r="K80" s="24"/>
      <c r="L80" s="24"/>
      <c r="M80" s="16" t="e">
        <f>G56</f>
        <v>#DIV/0!</v>
      </c>
      <c r="N80" s="24"/>
      <c r="O80" s="24"/>
      <c r="P80" s="16" t="e">
        <f>G57</f>
        <v>#DIV/0!</v>
      </c>
      <c r="Q80" s="24">
        <f>G58</f>
        <v>0</v>
      </c>
      <c r="R80" s="24"/>
      <c r="S80" s="15">
        <f>G59</f>
        <v>0</v>
      </c>
      <c r="T80" s="15">
        <f>G60</f>
        <v>0</v>
      </c>
      <c r="U80" s="15"/>
      <c r="V80" s="17">
        <f>G61</f>
        <v>0</v>
      </c>
      <c r="W80" s="14">
        <f>G62</f>
        <v>0</v>
      </c>
      <c r="X80" s="14">
        <f>G63</f>
        <v>0</v>
      </c>
      <c r="Y80" s="17">
        <f>G64</f>
        <v>0</v>
      </c>
    </row>
    <row r="81" spans="1:25" ht="17.100000000000001" customHeight="1">
      <c r="A81" s="196"/>
      <c r="B81" s="196"/>
      <c r="C81" s="140"/>
      <c r="D81" s="187" t="s">
        <v>68</v>
      </c>
      <c r="E81" s="187"/>
      <c r="F81" s="95"/>
      <c r="G81" s="24" t="s">
        <v>14</v>
      </c>
      <c r="H81" s="24"/>
      <c r="I81" s="24"/>
      <c r="J81" s="15">
        <f>J55</f>
        <v>0</v>
      </c>
      <c r="K81" s="24"/>
      <c r="L81" s="24"/>
      <c r="M81" s="16" t="e">
        <f>J56</f>
        <v>#DIV/0!</v>
      </c>
      <c r="N81" s="24"/>
      <c r="O81" s="24"/>
      <c r="P81" s="16" t="e">
        <f>J57</f>
        <v>#DIV/0!</v>
      </c>
      <c r="Q81" s="24">
        <f>J58</f>
        <v>0</v>
      </c>
      <c r="R81" s="24"/>
      <c r="S81" s="15">
        <f>J59</f>
        <v>0</v>
      </c>
      <c r="T81" s="15">
        <f>J60</f>
        <v>0</v>
      </c>
      <c r="U81" s="15"/>
      <c r="V81" s="17">
        <f>J61</f>
        <v>0</v>
      </c>
      <c r="W81" s="14">
        <f>J62</f>
        <v>0</v>
      </c>
      <c r="X81" s="14">
        <f>J63</f>
        <v>0</v>
      </c>
      <c r="Y81" s="17">
        <f>J64</f>
        <v>0</v>
      </c>
    </row>
    <row r="82" spans="1:25" ht="17.100000000000001" customHeight="1">
      <c r="A82" s="196"/>
      <c r="B82" s="196"/>
      <c r="C82" s="140"/>
      <c r="D82" s="187" t="s">
        <v>69</v>
      </c>
      <c r="E82" s="187"/>
      <c r="F82" s="95"/>
      <c r="G82" s="24" t="s">
        <v>20</v>
      </c>
      <c r="H82" s="24"/>
      <c r="I82" s="24"/>
      <c r="J82" s="15">
        <f>M55</f>
        <v>0</v>
      </c>
      <c r="K82" s="24"/>
      <c r="L82" s="24"/>
      <c r="M82" s="16" t="e">
        <f>M56</f>
        <v>#DIV/0!</v>
      </c>
      <c r="N82" s="24"/>
      <c r="O82" s="24"/>
      <c r="P82" s="16" t="e">
        <f>M57</f>
        <v>#DIV/0!</v>
      </c>
      <c r="Q82" s="24">
        <f>M58</f>
        <v>0</v>
      </c>
      <c r="R82" s="24"/>
      <c r="S82" s="15">
        <f>M59</f>
        <v>0</v>
      </c>
      <c r="T82" s="15">
        <f>M60</f>
        <v>0</v>
      </c>
      <c r="U82" s="15"/>
      <c r="V82" s="17">
        <f>M61</f>
        <v>0</v>
      </c>
      <c r="W82" s="14">
        <f>M62</f>
        <v>0</v>
      </c>
      <c r="X82" s="14">
        <f>M63</f>
        <v>0</v>
      </c>
      <c r="Y82" s="17">
        <f>M64</f>
        <v>0</v>
      </c>
    </row>
    <row r="83" spans="1:25" ht="17.100000000000001" customHeight="1">
      <c r="A83" s="196"/>
      <c r="B83" s="196"/>
      <c r="C83" s="142"/>
      <c r="D83" s="187" t="s">
        <v>71</v>
      </c>
      <c r="E83" s="187"/>
      <c r="F83" s="95"/>
      <c r="G83" s="24" t="s">
        <v>15</v>
      </c>
      <c r="H83" s="24"/>
      <c r="I83" s="24"/>
      <c r="J83" s="15">
        <f>P55</f>
        <v>0</v>
      </c>
      <c r="K83" s="24"/>
      <c r="L83" s="24"/>
      <c r="M83" s="16" t="e">
        <f>P56</f>
        <v>#DIV/0!</v>
      </c>
      <c r="N83" s="24"/>
      <c r="O83" s="24"/>
      <c r="P83" s="16" t="e">
        <f>P57</f>
        <v>#DIV/0!</v>
      </c>
      <c r="Q83" s="24">
        <f>P58</f>
        <v>0</v>
      </c>
      <c r="R83" s="24"/>
      <c r="S83" s="15">
        <f>P59</f>
        <v>0</v>
      </c>
      <c r="T83" s="15">
        <f>P60</f>
        <v>0</v>
      </c>
      <c r="U83" s="15"/>
      <c r="V83" s="17">
        <f>P61</f>
        <v>0</v>
      </c>
      <c r="W83" s="14">
        <f>P62</f>
        <v>0</v>
      </c>
      <c r="X83" s="14">
        <f>P63</f>
        <v>0</v>
      </c>
      <c r="Y83" s="17">
        <f>P64</f>
        <v>0</v>
      </c>
    </row>
    <row r="84" spans="1:25" ht="17.100000000000001" customHeight="1">
      <c r="A84" s="196"/>
      <c r="B84" s="196"/>
      <c r="C84" s="140"/>
      <c r="D84" s="187" t="s">
        <v>72</v>
      </c>
      <c r="E84" s="187"/>
      <c r="F84" s="95"/>
      <c r="G84" s="24" t="s">
        <v>16</v>
      </c>
      <c r="H84" s="24"/>
      <c r="I84" s="24"/>
      <c r="J84" s="15">
        <f>S55</f>
        <v>0</v>
      </c>
      <c r="K84" s="24"/>
      <c r="L84" s="24"/>
      <c r="M84" s="16" t="e">
        <f>S56</f>
        <v>#DIV/0!</v>
      </c>
      <c r="N84" s="24"/>
      <c r="O84" s="24"/>
      <c r="P84" s="16" t="e">
        <f>S57</f>
        <v>#DIV/0!</v>
      </c>
      <c r="Q84" s="24">
        <f>S58</f>
        <v>0</v>
      </c>
      <c r="R84" s="24"/>
      <c r="S84" s="15">
        <f>S59</f>
        <v>0</v>
      </c>
      <c r="T84" s="15">
        <f>S60</f>
        <v>0</v>
      </c>
      <c r="U84" s="15"/>
      <c r="V84" s="17">
        <f>S61</f>
        <v>0</v>
      </c>
      <c r="W84" s="14">
        <f>S62</f>
        <v>0</v>
      </c>
      <c r="X84" s="14">
        <f>S63</f>
        <v>0</v>
      </c>
      <c r="Y84" s="17">
        <f>S64</f>
        <v>0</v>
      </c>
    </row>
    <row r="88" spans="1:25" s="18" customFormat="1">
      <c r="B88" s="20" t="s">
        <v>37</v>
      </c>
      <c r="C88" s="20"/>
      <c r="D88" s="163" t="s">
        <v>38</v>
      </c>
      <c r="E88" s="163"/>
      <c r="F88" s="163"/>
      <c r="G88" s="163"/>
      <c r="H88" s="20"/>
      <c r="I88" s="20"/>
      <c r="J88" s="20"/>
      <c r="K88" s="20"/>
      <c r="L88" s="20"/>
      <c r="M88" s="20"/>
      <c r="N88" s="20" t="s">
        <v>39</v>
      </c>
      <c r="O88" s="20"/>
      <c r="P88" s="20"/>
      <c r="Q88" s="20"/>
      <c r="R88" s="20"/>
      <c r="S88" s="20"/>
      <c r="T88" s="20"/>
      <c r="U88" s="20"/>
      <c r="W88" s="18" t="s">
        <v>40</v>
      </c>
    </row>
  </sheetData>
  <mergeCells count="81">
    <mergeCell ref="S76:T76"/>
    <mergeCell ref="D76:E76"/>
    <mergeCell ref="G76:H76"/>
    <mergeCell ref="J76:K76"/>
    <mergeCell ref="M76:N76"/>
    <mergeCell ref="P76:Q76"/>
    <mergeCell ref="A72:B72"/>
    <mergeCell ref="A73:B73"/>
    <mergeCell ref="A74:B74"/>
    <mergeCell ref="A75:B75"/>
    <mergeCell ref="A76:B76"/>
    <mergeCell ref="A67:B67"/>
    <mergeCell ref="A68:B68"/>
    <mergeCell ref="A69:B69"/>
    <mergeCell ref="A70:B70"/>
    <mergeCell ref="A71:B71"/>
    <mergeCell ref="A83:B83"/>
    <mergeCell ref="D83:E83"/>
    <mergeCell ref="A84:B84"/>
    <mergeCell ref="D84:E84"/>
    <mergeCell ref="D88:G88"/>
    <mergeCell ref="A80:B80"/>
    <mergeCell ref="D80:E80"/>
    <mergeCell ref="A81:B81"/>
    <mergeCell ref="D81:E81"/>
    <mergeCell ref="A82:B82"/>
    <mergeCell ref="D82:E82"/>
    <mergeCell ref="T77:T78"/>
    <mergeCell ref="V77:V78"/>
    <mergeCell ref="W77:W78"/>
    <mergeCell ref="X77:X78"/>
    <mergeCell ref="Y77:Y78"/>
    <mergeCell ref="A79:B79"/>
    <mergeCell ref="D79:E79"/>
    <mergeCell ref="G77:G78"/>
    <mergeCell ref="H77:J78"/>
    <mergeCell ref="K77:M78"/>
    <mergeCell ref="P77:P78"/>
    <mergeCell ref="Q77:Q78"/>
    <mergeCell ref="S77:S78"/>
    <mergeCell ref="A61:B61"/>
    <mergeCell ref="A62:B62"/>
    <mergeCell ref="A63:B63"/>
    <mergeCell ref="A64:B64"/>
    <mergeCell ref="A77:B78"/>
    <mergeCell ref="D77:E78"/>
    <mergeCell ref="D65:F65"/>
    <mergeCell ref="G65:I65"/>
    <mergeCell ref="J65:L65"/>
    <mergeCell ref="M65:O65"/>
    <mergeCell ref="P65:R65"/>
    <mergeCell ref="S65:U65"/>
    <mergeCell ref="A66:B66"/>
    <mergeCell ref="A60:B60"/>
    <mergeCell ref="X5:X6"/>
    <mergeCell ref="Y5:Y6"/>
    <mergeCell ref="A55:B55"/>
    <mergeCell ref="A56:B56"/>
    <mergeCell ref="A57:B57"/>
    <mergeCell ref="A58:B58"/>
    <mergeCell ref="A59:B59"/>
    <mergeCell ref="P5:R5"/>
    <mergeCell ref="S5:U5"/>
    <mergeCell ref="D54:F54"/>
    <mergeCell ref="G54:I54"/>
    <mergeCell ref="J54:L54"/>
    <mergeCell ref="M54:O54"/>
    <mergeCell ref="P54:R54"/>
    <mergeCell ref="S54:U54"/>
    <mergeCell ref="A1:Y1"/>
    <mergeCell ref="A2:Y2"/>
    <mergeCell ref="A3:Y3"/>
    <mergeCell ref="A4:Y4"/>
    <mergeCell ref="A5:A6"/>
    <mergeCell ref="B5:B6"/>
    <mergeCell ref="W5:W6"/>
    <mergeCell ref="D5:F5"/>
    <mergeCell ref="G5:I5"/>
    <mergeCell ref="J5:L5"/>
    <mergeCell ref="M5:O5"/>
    <mergeCell ref="C5:C6"/>
  </mergeCells>
  <conditionalFormatting sqref="D7:D53">
    <cfRule type="cellIs" dxfId="23" priority="24" operator="lessThan">
      <formula>13.2</formula>
    </cfRule>
  </conditionalFormatting>
  <conditionalFormatting sqref="G7:G53">
    <cfRule type="cellIs" dxfId="22" priority="23" operator="lessThan">
      <formula>13.2</formula>
    </cfRule>
  </conditionalFormatting>
  <conditionalFormatting sqref="J7:J53">
    <cfRule type="cellIs" dxfId="21" priority="22" operator="lessThan">
      <formula>13.2</formula>
    </cfRule>
  </conditionalFormatting>
  <conditionalFormatting sqref="M7:M53">
    <cfRule type="cellIs" dxfId="20" priority="21" operator="lessThan">
      <formula>13.2</formula>
    </cfRule>
  </conditionalFormatting>
  <conditionalFormatting sqref="P7:P53">
    <cfRule type="cellIs" dxfId="19" priority="20" operator="lessThan">
      <formula>13.2</formula>
    </cfRule>
  </conditionalFormatting>
  <conditionalFormatting sqref="S7:S53">
    <cfRule type="cellIs" dxfId="18" priority="19" operator="lessThan">
      <formula>13.2</formula>
    </cfRule>
  </conditionalFormatting>
  <conditionalFormatting sqref="D7:D53">
    <cfRule type="cellIs" dxfId="17" priority="18" operator="lessThan">
      <formula>13.2</formula>
    </cfRule>
  </conditionalFormatting>
  <conditionalFormatting sqref="D7:D53">
    <cfRule type="cellIs" dxfId="16" priority="17" operator="lessThan">
      <formula>13.2</formula>
    </cfRule>
  </conditionalFormatting>
  <conditionalFormatting sqref="D7:D53">
    <cfRule type="cellIs" dxfId="15" priority="16" operator="lessThan">
      <formula>13.2</formula>
    </cfRule>
  </conditionalFormatting>
  <conditionalFormatting sqref="G7:G53">
    <cfRule type="cellIs" dxfId="14" priority="15" operator="lessThan">
      <formula>13.2</formula>
    </cfRule>
  </conditionalFormatting>
  <conditionalFormatting sqref="G7:G53">
    <cfRule type="cellIs" dxfId="13" priority="14" operator="lessThan">
      <formula>13.2</formula>
    </cfRule>
  </conditionalFormatting>
  <conditionalFormatting sqref="G7:G53">
    <cfRule type="cellIs" dxfId="12" priority="13" operator="lessThan">
      <formula>13.2</formula>
    </cfRule>
  </conditionalFormatting>
  <conditionalFormatting sqref="J7:J53">
    <cfRule type="cellIs" dxfId="11" priority="12" operator="lessThan">
      <formula>13.2</formula>
    </cfRule>
  </conditionalFormatting>
  <conditionalFormatting sqref="J7:J53">
    <cfRule type="cellIs" dxfId="10" priority="11" operator="lessThan">
      <formula>13.2</formula>
    </cfRule>
  </conditionalFormatting>
  <conditionalFormatting sqref="J7:J53">
    <cfRule type="cellIs" dxfId="9" priority="10" operator="lessThan">
      <formula>13.2</formula>
    </cfRule>
  </conditionalFormatting>
  <conditionalFormatting sqref="M7:M53">
    <cfRule type="cellIs" dxfId="8" priority="9" operator="lessThan">
      <formula>13.2</formula>
    </cfRule>
  </conditionalFormatting>
  <conditionalFormatting sqref="M7:M53">
    <cfRule type="cellIs" dxfId="7" priority="8" operator="lessThan">
      <formula>13.2</formula>
    </cfRule>
  </conditionalFormatting>
  <conditionalFormatting sqref="M7:M53">
    <cfRule type="cellIs" dxfId="6" priority="7" operator="lessThan">
      <formula>13.2</formula>
    </cfRule>
  </conditionalFormatting>
  <conditionalFormatting sqref="P7:P53">
    <cfRule type="cellIs" dxfId="5" priority="6" operator="lessThan">
      <formula>13.2</formula>
    </cfRule>
  </conditionalFormatting>
  <conditionalFormatting sqref="P7:P53">
    <cfRule type="cellIs" dxfId="4" priority="5" operator="lessThan">
      <formula>13.2</formula>
    </cfRule>
  </conditionalFormatting>
  <conditionalFormatting sqref="P7:P53">
    <cfRule type="cellIs" dxfId="3" priority="4" operator="lessThan">
      <formula>13.2</formula>
    </cfRule>
  </conditionalFormatting>
  <conditionalFormatting sqref="S7:S53">
    <cfRule type="cellIs" dxfId="2" priority="3" operator="lessThan">
      <formula>13.2</formula>
    </cfRule>
  </conditionalFormatting>
  <conditionalFormatting sqref="S7:S53">
    <cfRule type="cellIs" dxfId="1" priority="2" operator="lessThan">
      <formula>13.2</formula>
    </cfRule>
  </conditionalFormatting>
  <conditionalFormatting sqref="S7:S53">
    <cfRule type="cellIs" dxfId="0" priority="1" operator="lessThan">
      <formula>13.2</formula>
    </cfRule>
  </conditionalFormatting>
  <pageMargins left="0.70866141732283505" right="0.35433070866141703" top="0.43307086614173201" bottom="0.43307086614173201" header="0.31496062992126" footer="0.31496062992126"/>
  <pageSetup paperSize="5" scale="53" orientation="portrait" verticalDpi="10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39"/>
  <sheetViews>
    <sheetView view="pageBreakPreview" zoomScale="85" zoomScaleNormal="70" zoomScaleSheetLayoutView="85" workbookViewId="0">
      <selection sqref="A1:V1"/>
    </sheetView>
  </sheetViews>
  <sheetFormatPr defaultRowHeight="15"/>
  <cols>
    <col min="1" max="1" width="3" customWidth="1"/>
    <col min="2" max="2" width="3.140625" bestFit="1" customWidth="1"/>
    <col min="3" max="3" width="19.140625" customWidth="1"/>
    <col min="4" max="4" width="8.5703125" style="29" customWidth="1"/>
    <col min="5" max="5" width="8.85546875" style="29" bestFit="1" customWidth="1"/>
    <col min="6" max="6" width="8.85546875" style="29" customWidth="1"/>
    <col min="7" max="7" width="7.140625" bestFit="1" customWidth="1"/>
    <col min="8" max="8" width="6.28515625" bestFit="1" customWidth="1"/>
    <col min="9" max="10" width="5.85546875" bestFit="1" customWidth="1"/>
    <col min="11" max="11" width="7.7109375" bestFit="1" customWidth="1"/>
    <col min="12" max="12" width="6.28515625" style="29" bestFit="1" customWidth="1"/>
    <col min="13" max="16" width="5.5703125" style="29" customWidth="1"/>
    <col min="17" max="17" width="6.140625" style="29" bestFit="1" customWidth="1"/>
    <col min="18" max="18" width="6.7109375" style="29" customWidth="1"/>
    <col min="19" max="19" width="9.85546875" style="29" customWidth="1"/>
    <col min="20" max="20" width="27.85546875" customWidth="1"/>
    <col min="21" max="21" width="23.28515625" customWidth="1"/>
    <col min="22" max="22" width="15.7109375" style="34" customWidth="1"/>
  </cols>
  <sheetData>
    <row r="1" spans="1:22">
      <c r="A1" s="208" t="str">
        <f>TITLE!A1</f>
        <v>PMSHREE SCHOOL JAWAHAR NAVODAYA VIDYALAYA, SCHOOL ________________NAME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</row>
    <row r="2" spans="1:22">
      <c r="A2" s="208" t="str">
        <f>TITLE!A2</f>
        <v>CONSOLIDATED RESULT 2025-26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</row>
    <row r="3" spans="1:22">
      <c r="A3" s="208" t="str">
        <f>TITLE!A3</f>
        <v>PWT-1 (APRIL-2025)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</row>
    <row r="4" spans="1:22">
      <c r="A4" s="209" t="s">
        <v>42</v>
      </c>
      <c r="B4" s="210" t="s">
        <v>43</v>
      </c>
      <c r="C4" s="211" t="s">
        <v>44</v>
      </c>
      <c r="D4" s="212" t="s">
        <v>54</v>
      </c>
      <c r="E4" s="207" t="s">
        <v>45</v>
      </c>
      <c r="F4" s="207" t="s">
        <v>115</v>
      </c>
      <c r="G4" s="213" t="s">
        <v>55</v>
      </c>
      <c r="H4" s="213" t="s">
        <v>56</v>
      </c>
      <c r="I4" s="216" t="s">
        <v>95</v>
      </c>
      <c r="J4" s="216" t="s">
        <v>96</v>
      </c>
      <c r="K4" s="207" t="s">
        <v>22</v>
      </c>
      <c r="L4" s="206" t="s">
        <v>46</v>
      </c>
      <c r="M4" s="206"/>
      <c r="N4" s="206"/>
      <c r="O4" s="206"/>
      <c r="P4" s="206"/>
      <c r="Q4" s="44"/>
      <c r="R4" s="207" t="s">
        <v>97</v>
      </c>
      <c r="S4" s="214" t="s">
        <v>47</v>
      </c>
      <c r="T4" s="206" t="s">
        <v>28</v>
      </c>
      <c r="U4" s="206" t="s">
        <v>29</v>
      </c>
      <c r="V4" s="207" t="s">
        <v>48</v>
      </c>
    </row>
    <row r="5" spans="1:22" ht="24">
      <c r="A5" s="209"/>
      <c r="B5" s="210"/>
      <c r="C5" s="211"/>
      <c r="D5" s="212"/>
      <c r="E5" s="207"/>
      <c r="F5" s="207"/>
      <c r="G5" s="213"/>
      <c r="H5" s="213"/>
      <c r="I5" s="217"/>
      <c r="J5" s="217"/>
      <c r="K5" s="207"/>
      <c r="L5" s="45" t="s">
        <v>49</v>
      </c>
      <c r="M5" s="45" t="s">
        <v>24</v>
      </c>
      <c r="N5" s="45" t="s">
        <v>25</v>
      </c>
      <c r="O5" s="45" t="s">
        <v>26</v>
      </c>
      <c r="P5" s="45" t="s">
        <v>85</v>
      </c>
      <c r="Q5" s="45" t="s">
        <v>87</v>
      </c>
      <c r="R5" s="207"/>
      <c r="S5" s="214"/>
      <c r="T5" s="206"/>
      <c r="U5" s="206"/>
      <c r="V5" s="207"/>
    </row>
    <row r="6" spans="1:22" ht="23.1" customHeight="1">
      <c r="A6" s="215">
        <v>1</v>
      </c>
      <c r="B6" s="215">
        <v>6</v>
      </c>
      <c r="C6" s="47" t="s">
        <v>50</v>
      </c>
      <c r="D6" s="56">
        <f>TITLE!B6</f>
        <v>0</v>
      </c>
      <c r="E6" s="56">
        <f>'6A'!C64+'6B'!C64</f>
        <v>0</v>
      </c>
      <c r="F6" s="56">
        <f>D6-E6</f>
        <v>0</v>
      </c>
      <c r="G6" s="50">
        <f t="shared" ref="G6:G11" si="0">E6-H6</f>
        <v>0</v>
      </c>
      <c r="H6" s="50">
        <f t="shared" ref="H6:H11" si="1">L6</f>
        <v>0</v>
      </c>
      <c r="I6" s="46">
        <f>E6-L6</f>
        <v>0</v>
      </c>
      <c r="J6" s="46">
        <f>L6</f>
        <v>0</v>
      </c>
      <c r="K6" s="49" t="e">
        <f>('6A'!C57+'6B'!C57)/2</f>
        <v>#DIV/0!</v>
      </c>
      <c r="L6" s="45">
        <f>'6A'!C58+'6B'!C58</f>
        <v>0</v>
      </c>
      <c r="M6" s="32">
        <f>'6A'!C59+'6B'!C59</f>
        <v>0</v>
      </c>
      <c r="N6" s="32">
        <f>'6A'!C60+'6B'!C60</f>
        <v>0</v>
      </c>
      <c r="O6" s="32">
        <f>'6A'!C61+'6B'!C61</f>
        <v>0</v>
      </c>
      <c r="P6" s="33">
        <f>'6A'!C62+'6B'!C62</f>
        <v>0</v>
      </c>
      <c r="Q6" s="45">
        <f>'6A'!C63+'6B'!C63</f>
        <v>0</v>
      </c>
      <c r="R6" s="50">
        <f>'6A'!C55+'6B'!C55</f>
        <v>0</v>
      </c>
      <c r="S6" s="51" t="e">
        <f>('6A'!C56+'6B'!C56)/2</f>
        <v>#DIV/0!</v>
      </c>
      <c r="T6" s="52"/>
      <c r="U6" s="52" t="s">
        <v>67</v>
      </c>
      <c r="V6" s="78" t="s">
        <v>74</v>
      </c>
    </row>
    <row r="7" spans="1:22" ht="23.1" customHeight="1">
      <c r="A7" s="215"/>
      <c r="B7" s="215"/>
      <c r="C7" s="47" t="s">
        <v>12</v>
      </c>
      <c r="D7" s="56">
        <f>TITLE!B6</f>
        <v>0</v>
      </c>
      <c r="E7" s="56">
        <f>'6A'!F64+'6B'!F64</f>
        <v>0</v>
      </c>
      <c r="F7" s="56">
        <f t="shared" ref="F7:F29" si="2">D7-E7</f>
        <v>0</v>
      </c>
      <c r="G7" s="50">
        <f t="shared" si="0"/>
        <v>0</v>
      </c>
      <c r="H7" s="50">
        <f t="shared" si="1"/>
        <v>0</v>
      </c>
      <c r="I7" s="46">
        <f t="shared" ref="I7:I35" si="3">E7-L7</f>
        <v>0</v>
      </c>
      <c r="J7" s="46">
        <f t="shared" ref="J7:J35" si="4">L7</f>
        <v>0</v>
      </c>
      <c r="K7" s="49" t="e">
        <f>('6A'!F57+'6B'!F57)/2</f>
        <v>#DIV/0!</v>
      </c>
      <c r="L7" s="45">
        <f>'6A'!F58+'6B'!F58</f>
        <v>0</v>
      </c>
      <c r="M7" s="32">
        <f>'6A'!F59+'6B'!F59</f>
        <v>0</v>
      </c>
      <c r="N7" s="32">
        <f>'6A'!F60+'6B'!F60</f>
        <v>0</v>
      </c>
      <c r="O7" s="32">
        <f>'6A'!F61+'6B'!F61</f>
        <v>0</v>
      </c>
      <c r="P7" s="33">
        <f>'6A'!F62+'6B'!F62</f>
        <v>0</v>
      </c>
      <c r="Q7" s="45">
        <f>'6A'!F63+'6B'!F63</f>
        <v>0</v>
      </c>
      <c r="R7" s="50">
        <f>'6A'!F55+'6B'!F55</f>
        <v>0</v>
      </c>
      <c r="S7" s="51" t="e">
        <f>('6A'!F56+'6B'!F56)/2</f>
        <v>#DIV/0!</v>
      </c>
      <c r="T7" s="144"/>
      <c r="U7" s="52" t="s">
        <v>66</v>
      </c>
      <c r="V7" s="78" t="s">
        <v>74</v>
      </c>
    </row>
    <row r="8" spans="1:22" ht="23.1" customHeight="1">
      <c r="A8" s="215"/>
      <c r="B8" s="215"/>
      <c r="C8" s="47" t="s">
        <v>51</v>
      </c>
      <c r="D8" s="56">
        <f>TITLE!B6</f>
        <v>0</v>
      </c>
      <c r="E8" s="56">
        <f>'6A'!L64+'6B'!L64</f>
        <v>0</v>
      </c>
      <c r="F8" s="56">
        <f t="shared" si="2"/>
        <v>0</v>
      </c>
      <c r="G8" s="50">
        <f t="shared" si="0"/>
        <v>0</v>
      </c>
      <c r="H8" s="50">
        <f t="shared" si="1"/>
        <v>0</v>
      </c>
      <c r="I8" s="46">
        <f t="shared" si="3"/>
        <v>0</v>
      </c>
      <c r="J8" s="46">
        <f t="shared" si="4"/>
        <v>0</v>
      </c>
      <c r="K8" s="49" t="e">
        <f>('6A'!L57+'6B'!L57)/2</f>
        <v>#DIV/0!</v>
      </c>
      <c r="L8" s="45">
        <f>'6A'!L58+'6B'!L58</f>
        <v>0</v>
      </c>
      <c r="M8" s="32">
        <f>'6A'!L59+'6B'!L59</f>
        <v>0</v>
      </c>
      <c r="N8" s="32">
        <f>'6A'!L60+'6B'!L60</f>
        <v>0</v>
      </c>
      <c r="O8" s="32">
        <f>'6A'!L61+'6B'!L61</f>
        <v>0</v>
      </c>
      <c r="P8" s="33">
        <f>'6A'!L62+'6B'!L62</f>
        <v>0</v>
      </c>
      <c r="Q8" s="45">
        <f>'6A'!F63+'6B'!F63</f>
        <v>0</v>
      </c>
      <c r="R8" s="50">
        <f>'6A'!L55+'6B'!L55</f>
        <v>0</v>
      </c>
      <c r="S8" s="51" t="e">
        <f>('6A'!L56+'6B'!L56)/2</f>
        <v>#DIV/0!</v>
      </c>
      <c r="T8" s="52"/>
      <c r="U8" s="52" t="s">
        <v>69</v>
      </c>
      <c r="V8" s="78" t="s">
        <v>74</v>
      </c>
    </row>
    <row r="9" spans="1:22" ht="23.1" customHeight="1">
      <c r="A9" s="215"/>
      <c r="B9" s="215"/>
      <c r="C9" s="47" t="s">
        <v>52</v>
      </c>
      <c r="D9" s="56">
        <f>TITLE!B6</f>
        <v>0</v>
      </c>
      <c r="E9" s="56">
        <f>'6A'!I64+'6B'!I64</f>
        <v>0</v>
      </c>
      <c r="F9" s="56">
        <f t="shared" si="2"/>
        <v>0</v>
      </c>
      <c r="G9" s="50">
        <f t="shared" si="0"/>
        <v>0</v>
      </c>
      <c r="H9" s="50">
        <f t="shared" si="1"/>
        <v>0</v>
      </c>
      <c r="I9" s="46">
        <f t="shared" si="3"/>
        <v>0</v>
      </c>
      <c r="J9" s="46">
        <f t="shared" si="4"/>
        <v>0</v>
      </c>
      <c r="K9" s="49" t="e">
        <f>('6A'!I57+'6B'!I57)/2</f>
        <v>#DIV/0!</v>
      </c>
      <c r="L9" s="45">
        <f>'6A'!I58+'6B'!I58</f>
        <v>0</v>
      </c>
      <c r="M9" s="32">
        <f>'6A'!I59+'6B'!I59</f>
        <v>0</v>
      </c>
      <c r="N9" s="32">
        <f>'6A'!I60+'6B'!I60</f>
        <v>0</v>
      </c>
      <c r="O9" s="32">
        <f>'6A'!I61+'6B'!I61</f>
        <v>0</v>
      </c>
      <c r="P9" s="33">
        <f>'6A'!I62+'6B'!I62</f>
        <v>0</v>
      </c>
      <c r="Q9" s="45">
        <f>'6A'!I63+'6B'!I63</f>
        <v>0</v>
      </c>
      <c r="R9" s="50">
        <f>'6A'!I55+'6B'!I55</f>
        <v>0</v>
      </c>
      <c r="S9" s="51" t="e">
        <f>('6A'!I56+'6B'!I56)/2</f>
        <v>#DIV/0!</v>
      </c>
      <c r="T9" s="52"/>
      <c r="U9" s="52" t="s">
        <v>68</v>
      </c>
      <c r="V9" s="78" t="s">
        <v>74</v>
      </c>
    </row>
    <row r="10" spans="1:22" ht="23.1" customHeight="1">
      <c r="A10" s="215"/>
      <c r="B10" s="215"/>
      <c r="C10" s="47" t="s">
        <v>53</v>
      </c>
      <c r="D10" s="56">
        <f>TITLE!B6</f>
        <v>0</v>
      </c>
      <c r="E10" s="56">
        <f>'6A'!O64+'6B'!O64</f>
        <v>0</v>
      </c>
      <c r="F10" s="56">
        <f t="shared" si="2"/>
        <v>0</v>
      </c>
      <c r="G10" s="50">
        <f t="shared" si="0"/>
        <v>0</v>
      </c>
      <c r="H10" s="50">
        <f t="shared" si="1"/>
        <v>0</v>
      </c>
      <c r="I10" s="46">
        <f t="shared" si="3"/>
        <v>0</v>
      </c>
      <c r="J10" s="46">
        <f t="shared" si="4"/>
        <v>0</v>
      </c>
      <c r="K10" s="49" t="e">
        <f>('6A'!O57+'6B'!O57)/2</f>
        <v>#DIV/0!</v>
      </c>
      <c r="L10" s="45">
        <f>'6A'!O58+'6B'!O58</f>
        <v>0</v>
      </c>
      <c r="M10" s="32">
        <f>'6A'!O59+'6B'!O59</f>
        <v>0</v>
      </c>
      <c r="N10" s="32">
        <f>'6A'!O60+'6B'!O60</f>
        <v>0</v>
      </c>
      <c r="O10" s="32">
        <f>'6A'!O61+'6B'!O61</f>
        <v>0</v>
      </c>
      <c r="P10" s="33">
        <f>'6A'!O62+'6B'!O62</f>
        <v>0</v>
      </c>
      <c r="Q10" s="45">
        <f>'6A'!O63+'6B'!O63</f>
        <v>0</v>
      </c>
      <c r="R10" s="50">
        <f>'6A'!O55+'6B'!O55</f>
        <v>0</v>
      </c>
      <c r="S10" s="51" t="e">
        <f>('6A'!O56+'6B'!O56)/2</f>
        <v>#DIV/0!</v>
      </c>
      <c r="T10" s="52"/>
      <c r="U10" s="52" t="s">
        <v>70</v>
      </c>
      <c r="V10" s="78" t="s">
        <v>74</v>
      </c>
    </row>
    <row r="11" spans="1:22" ht="23.1" customHeight="1">
      <c r="A11" s="215"/>
      <c r="B11" s="215"/>
      <c r="C11" s="47" t="s">
        <v>65</v>
      </c>
      <c r="D11" s="56">
        <f>TITLE!B6</f>
        <v>0</v>
      </c>
      <c r="E11" s="33">
        <f>'6A'!R64+'6B'!R64</f>
        <v>0</v>
      </c>
      <c r="F11" s="56">
        <f t="shared" si="2"/>
        <v>0</v>
      </c>
      <c r="G11" s="50">
        <f t="shared" si="0"/>
        <v>0</v>
      </c>
      <c r="H11" s="50">
        <f t="shared" si="1"/>
        <v>0</v>
      </c>
      <c r="I11" s="46">
        <f t="shared" si="3"/>
        <v>0</v>
      </c>
      <c r="J11" s="46">
        <f t="shared" si="4"/>
        <v>0</v>
      </c>
      <c r="K11" s="49" t="e">
        <f>('6A'!R57+'6B'!R57)/2</f>
        <v>#DIV/0!</v>
      </c>
      <c r="L11" s="45">
        <f>'6A'!R58+'6B'!R58</f>
        <v>0</v>
      </c>
      <c r="M11" s="32">
        <f>'6A'!R59+'6B'!R59</f>
        <v>0</v>
      </c>
      <c r="N11" s="32">
        <f>'6A'!R60+'6B'!R60</f>
        <v>0</v>
      </c>
      <c r="O11" s="32">
        <f>'6A'!R61+'6B'!R61</f>
        <v>0</v>
      </c>
      <c r="P11" s="33">
        <f>'6A'!R62+'6B'!R62</f>
        <v>0</v>
      </c>
      <c r="Q11" s="45">
        <f>'6A'!R63+'6B'!R63</f>
        <v>0</v>
      </c>
      <c r="R11" s="50">
        <f>'6A'!R55+'6B'!R55</f>
        <v>0</v>
      </c>
      <c r="S11" s="51" t="e">
        <f>('6A'!R56+'6B'!R56)/2</f>
        <v>#DIV/0!</v>
      </c>
      <c r="T11" s="52"/>
      <c r="U11" s="52" t="s">
        <v>75</v>
      </c>
      <c r="V11" s="78" t="s">
        <v>74</v>
      </c>
    </row>
    <row r="12" spans="1:22" s="25" customFormat="1" ht="23.1" customHeight="1">
      <c r="A12" s="215">
        <v>2</v>
      </c>
      <c r="B12" s="215">
        <v>7</v>
      </c>
      <c r="C12" s="47" t="s">
        <v>50</v>
      </c>
      <c r="D12" s="50">
        <f>TITLE!B7</f>
        <v>80</v>
      </c>
      <c r="E12" s="50">
        <f>'7A'!C64+'7B'!C64</f>
        <v>0</v>
      </c>
      <c r="F12" s="56">
        <f t="shared" si="2"/>
        <v>80</v>
      </c>
      <c r="G12" s="50">
        <f t="shared" ref="G12:G35" si="5">E12-H12</f>
        <v>0</v>
      </c>
      <c r="H12" s="50">
        <f t="shared" ref="H12:H35" si="6">L12</f>
        <v>0</v>
      </c>
      <c r="I12" s="46">
        <f t="shared" si="3"/>
        <v>0</v>
      </c>
      <c r="J12" s="46">
        <f t="shared" si="4"/>
        <v>0</v>
      </c>
      <c r="K12" s="49" t="e">
        <f>('7A'!C57+'7B'!C57)/2</f>
        <v>#DIV/0!</v>
      </c>
      <c r="L12" s="53">
        <f>'7A'!C58+'7B'!C58</f>
        <v>0</v>
      </c>
      <c r="M12" s="50">
        <f>'7A'!C59+'7B'!C59</f>
        <v>0</v>
      </c>
      <c r="N12" s="50">
        <f>'7A'!C60+'7B'!C60</f>
        <v>0</v>
      </c>
      <c r="O12" s="50">
        <f>'7A'!C61+'7B'!C61</f>
        <v>0</v>
      </c>
      <c r="P12" s="50">
        <f>'7A'!C62+'7B'!C62</f>
        <v>0</v>
      </c>
      <c r="Q12" s="53">
        <f>'7A'!C63+'7B'!C63</f>
        <v>0</v>
      </c>
      <c r="R12" s="50">
        <f>'7A'!C55+'7B'!C55</f>
        <v>0</v>
      </c>
      <c r="S12" s="51" t="e">
        <f>('7A'!C56+'7B'!C56)/2</f>
        <v>#DIV/0!</v>
      </c>
      <c r="T12" s="52"/>
      <c r="U12" s="52" t="s">
        <v>67</v>
      </c>
      <c r="V12" s="78" t="s">
        <v>74</v>
      </c>
    </row>
    <row r="13" spans="1:22" s="25" customFormat="1" ht="23.1" customHeight="1">
      <c r="A13" s="215"/>
      <c r="B13" s="215"/>
      <c r="C13" s="47" t="s">
        <v>12</v>
      </c>
      <c r="D13" s="50">
        <f>TITLE!B7</f>
        <v>80</v>
      </c>
      <c r="E13" s="50">
        <f>'7A'!F64+'7B'!F64</f>
        <v>0</v>
      </c>
      <c r="F13" s="56">
        <f t="shared" si="2"/>
        <v>80</v>
      </c>
      <c r="G13" s="50">
        <f t="shared" si="5"/>
        <v>0</v>
      </c>
      <c r="H13" s="50">
        <f t="shared" si="6"/>
        <v>0</v>
      </c>
      <c r="I13" s="46">
        <f t="shared" si="3"/>
        <v>0</v>
      </c>
      <c r="J13" s="46">
        <f t="shared" si="4"/>
        <v>0</v>
      </c>
      <c r="K13" s="49" t="e">
        <f>('7A'!F57+'7B'!F57)/2</f>
        <v>#DIV/0!</v>
      </c>
      <c r="L13" s="50">
        <f>'7A'!F58+'7B'!F58</f>
        <v>0</v>
      </c>
      <c r="M13" s="50">
        <f>'7A'!F59+'7B'!F59</f>
        <v>0</v>
      </c>
      <c r="N13" s="50">
        <f>'7A'!F60+'7B'!F60</f>
        <v>0</v>
      </c>
      <c r="O13" s="50">
        <f>'7A'!F61+'7B'!F61</f>
        <v>0</v>
      </c>
      <c r="P13" s="50">
        <f>'7A'!F62+'7B'!F62</f>
        <v>0</v>
      </c>
      <c r="Q13" s="50">
        <f>'7A'!F63+'7B'!F63</f>
        <v>0</v>
      </c>
      <c r="R13" s="50">
        <f>'7A'!F55+'7B'!F55</f>
        <v>0</v>
      </c>
      <c r="S13" s="51" t="e">
        <f>('7A'!F56+'7B'!F56)/2</f>
        <v>#DIV/0!</v>
      </c>
      <c r="T13" s="144"/>
      <c r="U13" s="52" t="s">
        <v>66</v>
      </c>
      <c r="V13" s="78" t="s">
        <v>74</v>
      </c>
    </row>
    <row r="14" spans="1:22" s="25" customFormat="1" ht="23.1" customHeight="1">
      <c r="A14" s="215"/>
      <c r="B14" s="215"/>
      <c r="C14" s="47" t="s">
        <v>51</v>
      </c>
      <c r="D14" s="50">
        <f>TITLE!B7</f>
        <v>80</v>
      </c>
      <c r="E14" s="50">
        <f>'7A'!L64+'7B'!L64</f>
        <v>0</v>
      </c>
      <c r="F14" s="56">
        <f t="shared" si="2"/>
        <v>80</v>
      </c>
      <c r="G14" s="50">
        <f t="shared" si="5"/>
        <v>0</v>
      </c>
      <c r="H14" s="50">
        <f t="shared" si="6"/>
        <v>0</v>
      </c>
      <c r="I14" s="46">
        <f t="shared" si="3"/>
        <v>0</v>
      </c>
      <c r="J14" s="46">
        <f t="shared" si="4"/>
        <v>0</v>
      </c>
      <c r="K14" s="49" t="e">
        <f>('7A'!L57+'7B'!L57)/2</f>
        <v>#DIV/0!</v>
      </c>
      <c r="L14" s="50">
        <f>'7A'!L58+'7B'!L58</f>
        <v>0</v>
      </c>
      <c r="M14" s="50">
        <f>'7A'!L59+'7B'!L59</f>
        <v>0</v>
      </c>
      <c r="N14" s="50">
        <f>'7A'!L60+'7B'!L60</f>
        <v>0</v>
      </c>
      <c r="O14" s="50">
        <f>'7A'!L61+'7B'!L61</f>
        <v>0</v>
      </c>
      <c r="P14" s="50">
        <f>'7A'!L62+'7B'!L62</f>
        <v>0</v>
      </c>
      <c r="Q14" s="53">
        <f>'7A'!L63+'7B'!L63</f>
        <v>0</v>
      </c>
      <c r="R14" s="50">
        <f>'7A'!L55+'7B'!L55</f>
        <v>0</v>
      </c>
      <c r="S14" s="51" t="e">
        <f>('7A'!L56+'7B'!L56)/2</f>
        <v>#DIV/0!</v>
      </c>
      <c r="T14" s="52"/>
      <c r="U14" s="52" t="s">
        <v>69</v>
      </c>
      <c r="V14" s="78" t="s">
        <v>74</v>
      </c>
    </row>
    <row r="15" spans="1:22" s="25" customFormat="1" ht="23.1" customHeight="1">
      <c r="A15" s="215"/>
      <c r="B15" s="215"/>
      <c r="C15" s="47" t="s">
        <v>52</v>
      </c>
      <c r="D15" s="50">
        <f>TITLE!B7</f>
        <v>80</v>
      </c>
      <c r="E15" s="50">
        <f>'7A'!I64+'7B'!I64</f>
        <v>0</v>
      </c>
      <c r="F15" s="56">
        <f t="shared" si="2"/>
        <v>80</v>
      </c>
      <c r="G15" s="50">
        <f t="shared" si="5"/>
        <v>0</v>
      </c>
      <c r="H15" s="50">
        <f t="shared" si="6"/>
        <v>0</v>
      </c>
      <c r="I15" s="46">
        <f t="shared" si="3"/>
        <v>0</v>
      </c>
      <c r="J15" s="46">
        <f t="shared" si="4"/>
        <v>0</v>
      </c>
      <c r="K15" s="49" t="e">
        <f>('7A'!I57+'7B'!I57)/2</f>
        <v>#DIV/0!</v>
      </c>
      <c r="L15" s="50">
        <f>'7A'!I58+'7B'!I58</f>
        <v>0</v>
      </c>
      <c r="M15" s="50">
        <f>'7A'!I59+'7B'!I59</f>
        <v>0</v>
      </c>
      <c r="N15" s="50">
        <f>'7A'!I60+'7B'!I60</f>
        <v>0</v>
      </c>
      <c r="O15" s="50">
        <f>'7A'!I61+'7B'!I61</f>
        <v>0</v>
      </c>
      <c r="P15" s="50">
        <f>'7A'!I62+'7B'!I62</f>
        <v>0</v>
      </c>
      <c r="Q15" s="53">
        <f>'7A'!I63+'7B'!I63</f>
        <v>0</v>
      </c>
      <c r="R15" s="50">
        <f>'7A'!I55+'7B'!I55</f>
        <v>0</v>
      </c>
      <c r="S15" s="51" t="e">
        <f>('7A'!I56+'7B'!I56)/2</f>
        <v>#DIV/0!</v>
      </c>
      <c r="T15" s="52"/>
      <c r="U15" s="52" t="s">
        <v>68</v>
      </c>
      <c r="V15" s="78" t="s">
        <v>74</v>
      </c>
    </row>
    <row r="16" spans="1:22" s="25" customFormat="1" ht="23.1" customHeight="1">
      <c r="A16" s="215"/>
      <c r="B16" s="215"/>
      <c r="C16" s="47" t="s">
        <v>53</v>
      </c>
      <c r="D16" s="50">
        <f>TITLE!B7</f>
        <v>80</v>
      </c>
      <c r="E16" s="50">
        <f>'7A'!O64+'7B'!O64</f>
        <v>0</v>
      </c>
      <c r="F16" s="56">
        <f t="shared" si="2"/>
        <v>80</v>
      </c>
      <c r="G16" s="50">
        <f t="shared" si="5"/>
        <v>0</v>
      </c>
      <c r="H16" s="50">
        <f t="shared" si="6"/>
        <v>0</v>
      </c>
      <c r="I16" s="46">
        <f t="shared" si="3"/>
        <v>0</v>
      </c>
      <c r="J16" s="46">
        <f t="shared" si="4"/>
        <v>0</v>
      </c>
      <c r="K16" s="49" t="e">
        <f>('7A'!O57+'7B'!O57)/2</f>
        <v>#DIV/0!</v>
      </c>
      <c r="L16" s="53">
        <f>'7A'!O58+'7B'!O58</f>
        <v>0</v>
      </c>
      <c r="M16" s="50">
        <f>'7A'!O59+'7B'!O59</f>
        <v>0</v>
      </c>
      <c r="N16" s="50">
        <f>'7A'!O60+'7B'!O60</f>
        <v>0</v>
      </c>
      <c r="O16" s="50">
        <f>'7A'!O61+'7B'!O61</f>
        <v>0</v>
      </c>
      <c r="P16" s="50">
        <f>'7A'!O62+'7B'!O62</f>
        <v>0</v>
      </c>
      <c r="Q16" s="53">
        <f>'7A'!O63+'7B'!O63</f>
        <v>0</v>
      </c>
      <c r="R16" s="50">
        <f>'7A'!O55+'7B'!O55</f>
        <v>0</v>
      </c>
      <c r="S16" s="51" t="e">
        <f>('7A'!O56+'7B'!O56)/2</f>
        <v>#DIV/0!</v>
      </c>
      <c r="T16" s="52"/>
      <c r="U16" s="52" t="s">
        <v>70</v>
      </c>
      <c r="V16" s="78" t="s">
        <v>74</v>
      </c>
    </row>
    <row r="17" spans="1:22" s="25" customFormat="1" ht="23.1" customHeight="1">
      <c r="A17" s="215"/>
      <c r="B17" s="215"/>
      <c r="C17" s="47" t="s">
        <v>65</v>
      </c>
      <c r="D17" s="50">
        <f>TITLE!B7</f>
        <v>80</v>
      </c>
      <c r="E17" s="50">
        <f>'7A'!R64+'7B'!R64</f>
        <v>0</v>
      </c>
      <c r="F17" s="56">
        <f t="shared" si="2"/>
        <v>80</v>
      </c>
      <c r="G17" s="50">
        <f t="shared" si="5"/>
        <v>0</v>
      </c>
      <c r="H17" s="50">
        <f t="shared" si="6"/>
        <v>0</v>
      </c>
      <c r="I17" s="46">
        <f t="shared" si="3"/>
        <v>0</v>
      </c>
      <c r="J17" s="46">
        <f t="shared" si="4"/>
        <v>0</v>
      </c>
      <c r="K17" s="49" t="e">
        <f>('7A'!R57+'7B'!R57)/2</f>
        <v>#DIV/0!</v>
      </c>
      <c r="L17" s="53">
        <f>'7A'!R58+'7B'!R58</f>
        <v>0</v>
      </c>
      <c r="M17" s="50">
        <f>'7A'!R59+'7B'!R59</f>
        <v>0</v>
      </c>
      <c r="N17" s="50">
        <f>'7A'!R60+'7B'!R60</f>
        <v>0</v>
      </c>
      <c r="O17" s="50">
        <f>'7A'!R61+'7B'!R61</f>
        <v>0</v>
      </c>
      <c r="P17" s="50">
        <f>'7A'!R62+'7B'!R62</f>
        <v>0</v>
      </c>
      <c r="Q17" s="50">
        <f>'7A'!R63+'7B'!R63</f>
        <v>0</v>
      </c>
      <c r="R17" s="50">
        <f>'7A'!R55+'7B'!R55</f>
        <v>0</v>
      </c>
      <c r="S17" s="51" t="e">
        <f>('7A'!R56+'7B'!R56)/2</f>
        <v>#DIV/0!</v>
      </c>
      <c r="T17" s="52"/>
      <c r="U17" s="52" t="s">
        <v>75</v>
      </c>
      <c r="V17" s="78" t="s">
        <v>74</v>
      </c>
    </row>
    <row r="18" spans="1:22" s="43" customFormat="1" ht="23.1" customHeight="1">
      <c r="A18" s="215">
        <v>3</v>
      </c>
      <c r="B18" s="215">
        <v>8</v>
      </c>
      <c r="C18" s="47" t="s">
        <v>50</v>
      </c>
      <c r="D18" s="50">
        <f>TITLE!B8</f>
        <v>78</v>
      </c>
      <c r="E18" s="50">
        <f>'8A'!C64+'8B'!C64</f>
        <v>0</v>
      </c>
      <c r="F18" s="56">
        <f t="shared" si="2"/>
        <v>78</v>
      </c>
      <c r="G18" s="50">
        <f t="shared" si="5"/>
        <v>0</v>
      </c>
      <c r="H18" s="50">
        <f t="shared" si="6"/>
        <v>0</v>
      </c>
      <c r="I18" s="46">
        <f t="shared" si="3"/>
        <v>0</v>
      </c>
      <c r="J18" s="46">
        <f t="shared" si="4"/>
        <v>0</v>
      </c>
      <c r="K18" s="49" t="e">
        <f>('8A'!C57+'8B'!C57)/2</f>
        <v>#DIV/0!</v>
      </c>
      <c r="L18" s="53">
        <f>'8A'!C58+'8B'!C58</f>
        <v>0</v>
      </c>
      <c r="M18" s="50">
        <f>'8A'!C59+'8B'!C59</f>
        <v>0</v>
      </c>
      <c r="N18" s="50">
        <f>'8A'!C60+'8B'!C60</f>
        <v>0</v>
      </c>
      <c r="O18" s="50">
        <f>'8A'!C61+'8B'!C61</f>
        <v>0</v>
      </c>
      <c r="P18" s="50">
        <f>'8A'!C62+'8B'!C62</f>
        <v>0</v>
      </c>
      <c r="Q18" s="53">
        <f>'8A'!C63+'8B'!C63</f>
        <v>0</v>
      </c>
      <c r="R18" s="50">
        <f>'8A'!C55+'8B'!C55</f>
        <v>0</v>
      </c>
      <c r="S18" s="51" t="e">
        <f>('8A'!C56+'8B'!C56)/2</f>
        <v>#DIV/0!</v>
      </c>
      <c r="T18" s="52"/>
      <c r="U18" s="52" t="s">
        <v>67</v>
      </c>
      <c r="V18" s="78" t="s">
        <v>74</v>
      </c>
    </row>
    <row r="19" spans="1:22" s="43" customFormat="1" ht="23.1" customHeight="1">
      <c r="A19" s="215"/>
      <c r="B19" s="215"/>
      <c r="C19" s="47" t="s">
        <v>12</v>
      </c>
      <c r="D19" s="50">
        <f>TITLE!B8</f>
        <v>78</v>
      </c>
      <c r="E19" s="50">
        <f>'8A'!F64+'8B'!F64</f>
        <v>0</v>
      </c>
      <c r="F19" s="56">
        <f t="shared" si="2"/>
        <v>78</v>
      </c>
      <c r="G19" s="50">
        <f t="shared" si="5"/>
        <v>0</v>
      </c>
      <c r="H19" s="50">
        <f t="shared" si="6"/>
        <v>0</v>
      </c>
      <c r="I19" s="46">
        <f t="shared" si="3"/>
        <v>0</v>
      </c>
      <c r="J19" s="46">
        <f t="shared" si="4"/>
        <v>0</v>
      </c>
      <c r="K19" s="49" t="e">
        <f>('8A'!F57+'8B'!F57)/2</f>
        <v>#DIV/0!</v>
      </c>
      <c r="L19" s="53">
        <f>'8A'!F58+'8B'!F58</f>
        <v>0</v>
      </c>
      <c r="M19" s="50">
        <f>'8A'!F59+'8B'!F59</f>
        <v>0</v>
      </c>
      <c r="N19" s="50">
        <f>'8A'!F60+'8B'!F60</f>
        <v>0</v>
      </c>
      <c r="O19" s="50">
        <f>'8A'!F61+'8B'!F61</f>
        <v>0</v>
      </c>
      <c r="P19" s="50">
        <f>'8A'!F62+'8B'!F62</f>
        <v>0</v>
      </c>
      <c r="Q19" s="53">
        <f>'8A'!F63+'8B'!F63</f>
        <v>0</v>
      </c>
      <c r="R19" s="50">
        <f>'8A'!F55+'8B'!F55</f>
        <v>0</v>
      </c>
      <c r="S19" s="51" t="e">
        <f>('8A'!F56+'8B'!F56)/2</f>
        <v>#DIV/0!</v>
      </c>
      <c r="T19" s="80"/>
      <c r="U19" s="52" t="s">
        <v>66</v>
      </c>
      <c r="V19" s="78" t="s">
        <v>74</v>
      </c>
    </row>
    <row r="20" spans="1:22" s="43" customFormat="1" ht="23.1" customHeight="1">
      <c r="A20" s="215"/>
      <c r="B20" s="215"/>
      <c r="C20" s="47" t="s">
        <v>51</v>
      </c>
      <c r="D20" s="50">
        <f>TITLE!B8</f>
        <v>78</v>
      </c>
      <c r="E20" s="50">
        <f>'8A'!L64+'8B'!L64</f>
        <v>0</v>
      </c>
      <c r="F20" s="56">
        <f t="shared" si="2"/>
        <v>78</v>
      </c>
      <c r="G20" s="50">
        <f t="shared" si="5"/>
        <v>0</v>
      </c>
      <c r="H20" s="50">
        <f t="shared" si="6"/>
        <v>0</v>
      </c>
      <c r="I20" s="46">
        <f t="shared" si="3"/>
        <v>0</v>
      </c>
      <c r="J20" s="46">
        <f t="shared" si="4"/>
        <v>0</v>
      </c>
      <c r="K20" s="49" t="e">
        <f>('8A'!L57+'8B'!L57)/2</f>
        <v>#DIV/0!</v>
      </c>
      <c r="L20" s="53">
        <f>'8A'!L58+'8B'!L58</f>
        <v>0</v>
      </c>
      <c r="M20" s="50">
        <f>'8A'!L59+'8B'!L59</f>
        <v>0</v>
      </c>
      <c r="N20" s="50">
        <f>'8A'!L60+'8B'!L60</f>
        <v>0</v>
      </c>
      <c r="O20" s="50">
        <f>'8A'!L61+'8B'!L61</f>
        <v>0</v>
      </c>
      <c r="P20" s="50">
        <f>'8A'!L62+'8B'!L62</f>
        <v>0</v>
      </c>
      <c r="Q20" s="53">
        <f>'8A'!L63+'8B'!L63</f>
        <v>0</v>
      </c>
      <c r="R20" s="50">
        <f>'8A'!L55+'8B'!L55</f>
        <v>14</v>
      </c>
      <c r="S20" s="51" t="e">
        <f>('8A'!L56+'8B'!L56)/2</f>
        <v>#DIV/0!</v>
      </c>
      <c r="T20" s="52"/>
      <c r="U20" s="52" t="s">
        <v>69</v>
      </c>
      <c r="V20" s="78" t="s">
        <v>74</v>
      </c>
    </row>
    <row r="21" spans="1:22" s="43" customFormat="1" ht="23.1" customHeight="1">
      <c r="A21" s="215"/>
      <c r="B21" s="215"/>
      <c r="C21" s="47" t="s">
        <v>52</v>
      </c>
      <c r="D21" s="50">
        <f>TITLE!B8</f>
        <v>78</v>
      </c>
      <c r="E21" s="50">
        <f>'8A'!I64+'8B'!I64</f>
        <v>0</v>
      </c>
      <c r="F21" s="56">
        <f t="shared" si="2"/>
        <v>78</v>
      </c>
      <c r="G21" s="50">
        <f t="shared" si="5"/>
        <v>0</v>
      </c>
      <c r="H21" s="50">
        <f t="shared" si="6"/>
        <v>0</v>
      </c>
      <c r="I21" s="46">
        <f t="shared" si="3"/>
        <v>0</v>
      </c>
      <c r="J21" s="46">
        <f t="shared" si="4"/>
        <v>0</v>
      </c>
      <c r="K21" s="49" t="e">
        <f>('8A'!I57+'8B'!I57)/2</f>
        <v>#DIV/0!</v>
      </c>
      <c r="L21" s="53">
        <f>'8A'!I58+'8B'!I58</f>
        <v>0</v>
      </c>
      <c r="M21" s="50">
        <f>'8A'!I59+'8B'!I59</f>
        <v>0</v>
      </c>
      <c r="N21" s="50">
        <f>'8A'!I60+'8B'!I60</f>
        <v>0</v>
      </c>
      <c r="O21" s="50">
        <f>'8A'!I61+'8B'!I61</f>
        <v>0</v>
      </c>
      <c r="P21" s="50">
        <f>'8A'!I62+'8B'!I62</f>
        <v>0</v>
      </c>
      <c r="Q21" s="53">
        <f>'8A'!I63+'8B'!I63</f>
        <v>0</v>
      </c>
      <c r="R21" s="50">
        <f>'8A'!I55+'8B'!I55</f>
        <v>0</v>
      </c>
      <c r="S21" s="51" t="e">
        <f>('8A'!I56+'8B'!I56)/2</f>
        <v>#DIV/0!</v>
      </c>
      <c r="T21" s="52"/>
      <c r="U21" s="52" t="s">
        <v>68</v>
      </c>
      <c r="V21" s="78" t="s">
        <v>74</v>
      </c>
    </row>
    <row r="22" spans="1:22" s="43" customFormat="1" ht="23.1" customHeight="1">
      <c r="A22" s="215"/>
      <c r="B22" s="215"/>
      <c r="C22" s="47" t="s">
        <v>53</v>
      </c>
      <c r="D22" s="50">
        <f>TITLE!B8</f>
        <v>78</v>
      </c>
      <c r="E22" s="50">
        <f>'8A'!O64+'8B'!O64</f>
        <v>0</v>
      </c>
      <c r="F22" s="56">
        <f t="shared" si="2"/>
        <v>78</v>
      </c>
      <c r="G22" s="50">
        <f t="shared" si="5"/>
        <v>0</v>
      </c>
      <c r="H22" s="50">
        <f t="shared" si="6"/>
        <v>0</v>
      </c>
      <c r="I22" s="46">
        <f t="shared" si="3"/>
        <v>0</v>
      </c>
      <c r="J22" s="46">
        <f t="shared" si="4"/>
        <v>0</v>
      </c>
      <c r="K22" s="49" t="e">
        <f>('8A'!O57+'8B'!O57)/2</f>
        <v>#DIV/0!</v>
      </c>
      <c r="L22" s="53">
        <f>'8A'!O58+'8B'!O58</f>
        <v>0</v>
      </c>
      <c r="M22" s="50">
        <f>'8A'!O59+'8B'!O59</f>
        <v>0</v>
      </c>
      <c r="N22" s="50">
        <f>'8A'!O60+'8B'!O60</f>
        <v>0</v>
      </c>
      <c r="O22" s="50">
        <f>'8A'!O61+'8B'!O61</f>
        <v>0</v>
      </c>
      <c r="P22" s="50">
        <f>'8A'!O62+'8B'!O62</f>
        <v>0</v>
      </c>
      <c r="Q22" s="53">
        <f>'8A'!O63+'8B'!O63</f>
        <v>0</v>
      </c>
      <c r="R22" s="50">
        <f>'8A'!O55+'8B'!O55</f>
        <v>0</v>
      </c>
      <c r="S22" s="51" t="e">
        <f>('8A'!O56+'8B'!O56)/2</f>
        <v>#DIV/0!</v>
      </c>
      <c r="T22" s="52"/>
      <c r="U22" s="52" t="s">
        <v>70</v>
      </c>
      <c r="V22" s="78" t="s">
        <v>74</v>
      </c>
    </row>
    <row r="23" spans="1:22" s="43" customFormat="1" ht="23.1" customHeight="1">
      <c r="A23" s="215"/>
      <c r="B23" s="215"/>
      <c r="C23" s="47" t="s">
        <v>65</v>
      </c>
      <c r="D23" s="50">
        <f>TITLE!B8</f>
        <v>78</v>
      </c>
      <c r="E23" s="50">
        <f>'8A'!R64+'8B'!R64</f>
        <v>0</v>
      </c>
      <c r="F23" s="56">
        <f t="shared" si="2"/>
        <v>78</v>
      </c>
      <c r="G23" s="50">
        <f t="shared" si="5"/>
        <v>0</v>
      </c>
      <c r="H23" s="50">
        <f t="shared" si="6"/>
        <v>0</v>
      </c>
      <c r="I23" s="46">
        <f t="shared" si="3"/>
        <v>0</v>
      </c>
      <c r="J23" s="46">
        <f t="shared" si="4"/>
        <v>0</v>
      </c>
      <c r="K23" s="49" t="e">
        <f>('8A'!R57+'8B'!R57)/2</f>
        <v>#DIV/0!</v>
      </c>
      <c r="L23" s="53">
        <f>'8A'!R58+'8B'!R58</f>
        <v>0</v>
      </c>
      <c r="M23" s="50">
        <f>'8A'!R59+'8B'!R59</f>
        <v>0</v>
      </c>
      <c r="N23" s="50">
        <f>'8A'!R60+'8B'!R60</f>
        <v>0</v>
      </c>
      <c r="O23" s="50">
        <f>'8A'!R61+'8B'!R61</f>
        <v>0</v>
      </c>
      <c r="P23" s="50">
        <f>'8A'!R62+'8B'!R62</f>
        <v>0</v>
      </c>
      <c r="Q23" s="53">
        <f>'8A'!R63+'8B'!R63</f>
        <v>0</v>
      </c>
      <c r="R23" s="50">
        <f>'8A'!R55+'8B'!R55</f>
        <v>0</v>
      </c>
      <c r="S23" s="51" t="e">
        <f>('8A'!R56+'8B'!R56)/2</f>
        <v>#DIV/0!</v>
      </c>
      <c r="T23" s="52"/>
      <c r="U23" s="52" t="s">
        <v>75</v>
      </c>
      <c r="V23" s="78" t="s">
        <v>74</v>
      </c>
    </row>
    <row r="24" spans="1:22" s="25" customFormat="1" ht="23.1" customHeight="1">
      <c r="A24" s="215">
        <v>4</v>
      </c>
      <c r="B24" s="215">
        <v>9</v>
      </c>
      <c r="C24" s="47" t="s">
        <v>50</v>
      </c>
      <c r="D24" s="50">
        <f>TITLE!B9</f>
        <v>79</v>
      </c>
      <c r="E24" s="50">
        <f>'9A'!C64+'9B'!C64</f>
        <v>0</v>
      </c>
      <c r="F24" s="56">
        <f t="shared" si="2"/>
        <v>79</v>
      </c>
      <c r="G24" s="50">
        <f t="shared" si="5"/>
        <v>0</v>
      </c>
      <c r="H24" s="50">
        <f t="shared" si="6"/>
        <v>0</v>
      </c>
      <c r="I24" s="46">
        <f t="shared" si="3"/>
        <v>0</v>
      </c>
      <c r="J24" s="46">
        <f t="shared" si="4"/>
        <v>0</v>
      </c>
      <c r="K24" s="49" t="e">
        <f>('9A'!C57+'9B'!C57)/2</f>
        <v>#DIV/0!</v>
      </c>
      <c r="L24" s="53">
        <f>'9A'!C58+'9B'!C58</f>
        <v>0</v>
      </c>
      <c r="M24" s="50">
        <f>'9A'!C59+'9B'!C59</f>
        <v>0</v>
      </c>
      <c r="N24" s="50">
        <f>'9A'!C60+'9B'!C60</f>
        <v>0</v>
      </c>
      <c r="O24" s="50">
        <f>'9A'!C61+'9B'!C61</f>
        <v>0</v>
      </c>
      <c r="P24" s="50">
        <f>'9A'!C62+'9B'!C62</f>
        <v>0</v>
      </c>
      <c r="Q24" s="53">
        <f>'9A'!C63+'9B'!C63</f>
        <v>0</v>
      </c>
      <c r="R24" s="50">
        <f>'9A'!C55+'9B'!C55</f>
        <v>0</v>
      </c>
      <c r="S24" s="51" t="e">
        <f>('9A'!C56+'9B'!C56)/2</f>
        <v>#DIV/0!</v>
      </c>
      <c r="T24" s="52"/>
      <c r="U24" s="52" t="s">
        <v>67</v>
      </c>
      <c r="V24" s="78" t="s">
        <v>74</v>
      </c>
    </row>
    <row r="25" spans="1:22" s="25" customFormat="1" ht="23.1" customHeight="1" thickBot="1">
      <c r="A25" s="215"/>
      <c r="B25" s="215"/>
      <c r="C25" s="47" t="s">
        <v>12</v>
      </c>
      <c r="D25" s="50">
        <f>TITLE!B9</f>
        <v>79</v>
      </c>
      <c r="E25" s="50">
        <f>'9A'!F64+'9B'!F64</f>
        <v>0</v>
      </c>
      <c r="F25" s="56">
        <f t="shared" si="2"/>
        <v>79</v>
      </c>
      <c r="G25" s="50">
        <f t="shared" si="5"/>
        <v>0</v>
      </c>
      <c r="H25" s="50">
        <f t="shared" si="6"/>
        <v>0</v>
      </c>
      <c r="I25" s="46">
        <f t="shared" si="3"/>
        <v>0</v>
      </c>
      <c r="J25" s="46">
        <f t="shared" si="4"/>
        <v>0</v>
      </c>
      <c r="K25" s="49" t="e">
        <f>('9A'!F57+'9B'!F57)/2</f>
        <v>#DIV/0!</v>
      </c>
      <c r="L25" s="53">
        <f>'9A'!F58+'9B'!F58</f>
        <v>0</v>
      </c>
      <c r="M25" s="50">
        <f>'9A'!F59+'9B'!F59</f>
        <v>0</v>
      </c>
      <c r="N25" s="50">
        <f>'9A'!F60+'9B'!F60</f>
        <v>0</v>
      </c>
      <c r="O25" s="50">
        <f>'9A'!F61+'9B'!F61</f>
        <v>0</v>
      </c>
      <c r="P25" s="50">
        <f>'9A'!F62+'9B'!F62</f>
        <v>0</v>
      </c>
      <c r="Q25" s="53">
        <f>'9A'!F63+'9B'!F63</f>
        <v>0</v>
      </c>
      <c r="R25" s="50">
        <f>'9A'!F55+'9B'!F55</f>
        <v>0</v>
      </c>
      <c r="S25" s="51" t="e">
        <f>('9A'!F56+'9B'!F56)/2</f>
        <v>#DIV/0!</v>
      </c>
      <c r="T25" s="80"/>
      <c r="U25" s="52" t="s">
        <v>66</v>
      </c>
      <c r="V25" s="78" t="s">
        <v>74</v>
      </c>
    </row>
    <row r="26" spans="1:22" s="25" customFormat="1" ht="23.1" customHeight="1" thickBot="1">
      <c r="A26" s="215"/>
      <c r="B26" s="215"/>
      <c r="C26" s="47" t="s">
        <v>51</v>
      </c>
      <c r="D26" s="50">
        <f>TITLE!B9</f>
        <v>79</v>
      </c>
      <c r="E26" s="50">
        <f>'9A'!L64+'9B'!L64</f>
        <v>0</v>
      </c>
      <c r="F26" s="56">
        <f t="shared" si="2"/>
        <v>79</v>
      </c>
      <c r="G26" s="50">
        <f t="shared" si="5"/>
        <v>0</v>
      </c>
      <c r="H26" s="50">
        <f t="shared" si="6"/>
        <v>0</v>
      </c>
      <c r="I26" s="46">
        <f t="shared" si="3"/>
        <v>0</v>
      </c>
      <c r="J26" s="46">
        <f t="shared" si="4"/>
        <v>0</v>
      </c>
      <c r="K26" s="49" t="e">
        <f>('9A'!L57+'9B'!L57)/2</f>
        <v>#DIV/0!</v>
      </c>
      <c r="L26" s="53">
        <f>'9A'!L58+'9B'!L58</f>
        <v>0</v>
      </c>
      <c r="M26" s="50">
        <f>'9A'!L59+'9B'!L59</f>
        <v>0</v>
      </c>
      <c r="N26" s="50">
        <f>'9A'!L60+'9B'!L60</f>
        <v>0</v>
      </c>
      <c r="O26" s="50">
        <f>'9A'!L61+'9B'!L61</f>
        <v>0</v>
      </c>
      <c r="P26" s="50">
        <f>'9A'!L62+'9B'!L62</f>
        <v>0</v>
      </c>
      <c r="Q26" s="53">
        <f>'9A'!L63+'9B'!L63</f>
        <v>0</v>
      </c>
      <c r="R26" s="50">
        <f>'9A'!L55+'9B'!L55</f>
        <v>0</v>
      </c>
      <c r="S26" s="51" t="e">
        <f>('9A'!L56+'9B'!L56)/2</f>
        <v>#DIV/0!</v>
      </c>
      <c r="T26" s="76"/>
      <c r="U26" s="77" t="s">
        <v>73</v>
      </c>
      <c r="V26" s="78" t="s">
        <v>99</v>
      </c>
    </row>
    <row r="27" spans="1:22" s="25" customFormat="1" ht="23.1" customHeight="1">
      <c r="A27" s="215"/>
      <c r="B27" s="215"/>
      <c r="C27" s="47" t="s">
        <v>52</v>
      </c>
      <c r="D27" s="50">
        <f>TITLE!B9</f>
        <v>79</v>
      </c>
      <c r="E27" s="50">
        <f>'9A'!I64+'9B'!I64</f>
        <v>0</v>
      </c>
      <c r="F27" s="56">
        <f t="shared" si="2"/>
        <v>79</v>
      </c>
      <c r="G27" s="50">
        <f t="shared" si="5"/>
        <v>0</v>
      </c>
      <c r="H27" s="50">
        <f t="shared" si="6"/>
        <v>0</v>
      </c>
      <c r="I27" s="46">
        <f t="shared" si="3"/>
        <v>0</v>
      </c>
      <c r="J27" s="46">
        <f t="shared" si="4"/>
        <v>0</v>
      </c>
      <c r="K27" s="49" t="e">
        <f>('9A'!I57+'9B'!I57)/2</f>
        <v>#DIV/0!</v>
      </c>
      <c r="L27" s="54">
        <f>'9A'!I58+'9B'!I58</f>
        <v>0</v>
      </c>
      <c r="M27" s="50">
        <f>'9A'!I59+'9B'!I59</f>
        <v>0</v>
      </c>
      <c r="N27" s="50">
        <f>'9A'!I60+'9B'!I60</f>
        <v>0</v>
      </c>
      <c r="O27" s="50">
        <f>'9A'!I61+'9B'!I61</f>
        <v>0</v>
      </c>
      <c r="P27" s="50">
        <f>'9A'!I62+'9B'!I62</f>
        <v>0</v>
      </c>
      <c r="Q27" s="53">
        <f>'9A'!I63+'9B'!I63</f>
        <v>0</v>
      </c>
      <c r="R27" s="50">
        <f>'9A'!I55+'9B'!I55</f>
        <v>0</v>
      </c>
      <c r="S27" s="51" t="e">
        <f>('9A'!I56+'9B'!I56)/2</f>
        <v>#DIV/0!</v>
      </c>
      <c r="T27" s="52"/>
      <c r="U27" s="52" t="s">
        <v>68</v>
      </c>
      <c r="V27" s="78" t="s">
        <v>74</v>
      </c>
    </row>
    <row r="28" spans="1:22" s="25" customFormat="1" ht="40.5">
      <c r="A28" s="215"/>
      <c r="B28" s="215"/>
      <c r="C28" s="47" t="s">
        <v>53</v>
      </c>
      <c r="D28" s="50">
        <f>TITLE!B9</f>
        <v>79</v>
      </c>
      <c r="E28" s="50">
        <f>'9A'!O64+'9B'!O64</f>
        <v>0</v>
      </c>
      <c r="F28" s="56">
        <f t="shared" si="2"/>
        <v>79</v>
      </c>
      <c r="G28" s="50">
        <f t="shared" si="5"/>
        <v>0</v>
      </c>
      <c r="H28" s="50">
        <f t="shared" si="6"/>
        <v>0</v>
      </c>
      <c r="I28" s="46">
        <f t="shared" si="3"/>
        <v>0</v>
      </c>
      <c r="J28" s="46">
        <f t="shared" si="4"/>
        <v>0</v>
      </c>
      <c r="K28" s="49" t="e">
        <f>('9A'!O57+'9B'!O57)/2</f>
        <v>#DIV/0!</v>
      </c>
      <c r="L28" s="50">
        <f>'9A'!O58+'9B'!O58</f>
        <v>0</v>
      </c>
      <c r="M28" s="50">
        <f>'9A'!O59+'9B'!O59</f>
        <v>0</v>
      </c>
      <c r="N28" s="50">
        <f>'9A'!O60+'9B'!O60</f>
        <v>0</v>
      </c>
      <c r="O28" s="50">
        <f>'9A'!O61+'9B'!O61</f>
        <v>0</v>
      </c>
      <c r="P28" s="50">
        <f>'9A'!O62+'9B'!O62</f>
        <v>0</v>
      </c>
      <c r="Q28" s="53">
        <f>'9A'!O63+'9B'!O63</f>
        <v>0</v>
      </c>
      <c r="R28" s="50">
        <f>'9A'!O55+'9B'!O55</f>
        <v>0</v>
      </c>
      <c r="S28" s="51" t="e">
        <f>('9A'!O56+'9B'!O56)/2</f>
        <v>#DIV/0!</v>
      </c>
      <c r="T28" s="55"/>
      <c r="U28" s="52" t="s">
        <v>113</v>
      </c>
      <c r="V28" s="78" t="s">
        <v>74</v>
      </c>
    </row>
    <row r="29" spans="1:22" s="25" customFormat="1" ht="23.1" customHeight="1">
      <c r="A29" s="215"/>
      <c r="B29" s="215"/>
      <c r="C29" s="47" t="s">
        <v>65</v>
      </c>
      <c r="D29" s="50">
        <f>TITLE!B9</f>
        <v>79</v>
      </c>
      <c r="E29" s="50">
        <f>'9A'!R64+'9B'!R64</f>
        <v>0</v>
      </c>
      <c r="F29" s="56">
        <f t="shared" si="2"/>
        <v>79</v>
      </c>
      <c r="G29" s="50">
        <f t="shared" si="5"/>
        <v>0</v>
      </c>
      <c r="H29" s="50">
        <f t="shared" si="6"/>
        <v>0</v>
      </c>
      <c r="I29" s="46">
        <f t="shared" si="3"/>
        <v>0</v>
      </c>
      <c r="J29" s="46">
        <f t="shared" si="4"/>
        <v>0</v>
      </c>
      <c r="K29" s="49" t="e">
        <f>('9A'!R57+'9B'!R57)/2</f>
        <v>#DIV/0!</v>
      </c>
      <c r="L29" s="50">
        <f>'9A'!R58+'9B'!R58</f>
        <v>0</v>
      </c>
      <c r="M29" s="50">
        <f>'9A'!R59+'9B'!R59</f>
        <v>0</v>
      </c>
      <c r="N29" s="50">
        <f>'9A'!R60+'9B'!R60</f>
        <v>0</v>
      </c>
      <c r="O29" s="50">
        <f>'9A'!R61+'9B'!R61</f>
        <v>0</v>
      </c>
      <c r="P29" s="50">
        <f>'9A'!R62+'9B'!R62</f>
        <v>0</v>
      </c>
      <c r="Q29" s="53">
        <f>'9A'!R63+'9B'!R63</f>
        <v>0</v>
      </c>
      <c r="R29" s="50">
        <f>'9A'!R55+'9B'!R55</f>
        <v>0</v>
      </c>
      <c r="S29" s="51" t="e">
        <f>('9A'!R56+'9B'!R56)/2</f>
        <v>#DIV/0!</v>
      </c>
      <c r="T29" s="52"/>
      <c r="U29" s="52" t="s">
        <v>94</v>
      </c>
      <c r="V29" s="78" t="s">
        <v>74</v>
      </c>
    </row>
    <row r="30" spans="1:22">
      <c r="A30" s="215">
        <v>5</v>
      </c>
      <c r="B30" s="215">
        <v>10</v>
      </c>
      <c r="C30" s="47" t="s">
        <v>50</v>
      </c>
      <c r="D30" s="50">
        <f>'10A'!D64+'10B'!D64</f>
        <v>0</v>
      </c>
      <c r="E30" s="50">
        <f>'10A'!D64+'10B'!D64</f>
        <v>0</v>
      </c>
      <c r="F30" s="50"/>
      <c r="G30" s="48">
        <f t="shared" si="5"/>
        <v>0</v>
      </c>
      <c r="H30" s="48">
        <f t="shared" si="6"/>
        <v>0</v>
      </c>
      <c r="I30" s="46">
        <f t="shared" si="3"/>
        <v>0</v>
      </c>
      <c r="J30" s="46">
        <f t="shared" si="4"/>
        <v>0</v>
      </c>
      <c r="K30" s="49" t="e">
        <f>('10A'!D57+'10B'!D57)/2</f>
        <v>#DIV/0!</v>
      </c>
      <c r="L30" s="53">
        <f>'10A'!D58+'10B'!D58</f>
        <v>0</v>
      </c>
      <c r="M30" s="50">
        <f>'10A'!D59+'10B'!D59</f>
        <v>0</v>
      </c>
      <c r="N30" s="50">
        <f>'10A'!D60+'10B'!D60</f>
        <v>0</v>
      </c>
      <c r="O30" s="50">
        <f>'10A'!D61+'10B'!D61</f>
        <v>0</v>
      </c>
      <c r="P30" s="50">
        <f>'10A'!D62+'10B'!D62</f>
        <v>0</v>
      </c>
      <c r="Q30" s="50">
        <f>'10A'!D63+'10B'!D63</f>
        <v>0</v>
      </c>
      <c r="R30" s="50">
        <f>'10A'!D55+'10B'!D55</f>
        <v>0</v>
      </c>
      <c r="S30" s="51" t="e">
        <f>('10A'!D56+'10B'!D56)/2</f>
        <v>#DIV/0!</v>
      </c>
      <c r="T30" s="52"/>
      <c r="U30" s="52" t="s">
        <v>67</v>
      </c>
      <c r="V30" s="78" t="s">
        <v>74</v>
      </c>
    </row>
    <row r="31" spans="1:22">
      <c r="A31" s="215"/>
      <c r="B31" s="215"/>
      <c r="C31" s="47" t="s">
        <v>12</v>
      </c>
      <c r="D31" s="50">
        <f>'10A'!G64+'10B'!G64</f>
        <v>0</v>
      </c>
      <c r="E31" s="50">
        <f>'10A'!G64+'10B'!G64</f>
        <v>0</v>
      </c>
      <c r="F31" s="50"/>
      <c r="G31" s="48">
        <f t="shared" si="5"/>
        <v>0</v>
      </c>
      <c r="H31" s="48">
        <f t="shared" si="6"/>
        <v>0</v>
      </c>
      <c r="I31" s="46">
        <f t="shared" si="3"/>
        <v>0</v>
      </c>
      <c r="J31" s="46">
        <f t="shared" si="4"/>
        <v>0</v>
      </c>
      <c r="K31" s="49" t="e">
        <f>'10B'!G57</f>
        <v>#DIV/0!</v>
      </c>
      <c r="L31" s="53">
        <f>'10A'!G58+'10B'!G58</f>
        <v>0</v>
      </c>
      <c r="M31" s="50">
        <f>'10A'!G59+'10B'!G59</f>
        <v>0</v>
      </c>
      <c r="N31" s="50">
        <f>'10A'!G60+'10B'!G60</f>
        <v>0</v>
      </c>
      <c r="O31" s="50">
        <f>'10A'!G61+'10B'!G61</f>
        <v>0</v>
      </c>
      <c r="P31" s="50">
        <f>'10A'!G62+'10B'!G62</f>
        <v>0</v>
      </c>
      <c r="Q31" s="53">
        <f>'10A'!G63+'10B'!G63</f>
        <v>0</v>
      </c>
      <c r="R31" s="50">
        <f>'10A'!G55+'10B'!G55</f>
        <v>0</v>
      </c>
      <c r="S31" s="51" t="e">
        <f>'10B'!G56</f>
        <v>#DIV/0!</v>
      </c>
      <c r="T31" s="52"/>
      <c r="U31" s="52" t="s">
        <v>66</v>
      </c>
      <c r="V31" s="78" t="s">
        <v>74</v>
      </c>
    </row>
    <row r="32" spans="1:22">
      <c r="A32" s="215"/>
      <c r="B32" s="215"/>
      <c r="C32" s="47" t="s">
        <v>51</v>
      </c>
      <c r="D32" s="50">
        <f>'10A'!M64+'10B'!M64</f>
        <v>0</v>
      </c>
      <c r="E32" s="50">
        <f>'10A'!M64+'10B'!M64</f>
        <v>0</v>
      </c>
      <c r="F32" s="50"/>
      <c r="G32" s="48">
        <f t="shared" si="5"/>
        <v>0</v>
      </c>
      <c r="H32" s="48">
        <f t="shared" si="6"/>
        <v>0</v>
      </c>
      <c r="I32" s="46">
        <f t="shared" si="3"/>
        <v>0</v>
      </c>
      <c r="J32" s="46">
        <f t="shared" si="4"/>
        <v>0</v>
      </c>
      <c r="K32" s="49" t="e">
        <f>('10A'!M57+'10B'!M57)/2</f>
        <v>#DIV/0!</v>
      </c>
      <c r="L32" s="54">
        <f>'10A'!M58+'10B'!M58</f>
        <v>0</v>
      </c>
      <c r="M32" s="50">
        <f>'10A'!M59+'10B'!M59</f>
        <v>0</v>
      </c>
      <c r="N32" s="50">
        <f>'10A'!M60+'10B'!M60</f>
        <v>0</v>
      </c>
      <c r="O32" s="50">
        <f>'10A'!M61+'10B'!M61</f>
        <v>0</v>
      </c>
      <c r="P32" s="50">
        <f>'10A'!M62+'10B'!M62</f>
        <v>0</v>
      </c>
      <c r="Q32" s="53">
        <f>'10A'!M63+'10B'!M63</f>
        <v>0</v>
      </c>
      <c r="R32" s="50">
        <f>'10A'!M55+'10B'!M55</f>
        <v>0</v>
      </c>
      <c r="S32" s="51" t="e">
        <f>('10A'!M56+'10B'!M56)/2</f>
        <v>#DIV/0!</v>
      </c>
      <c r="T32" s="52"/>
      <c r="U32" s="52" t="s">
        <v>69</v>
      </c>
      <c r="V32" s="78" t="s">
        <v>74</v>
      </c>
    </row>
    <row r="33" spans="1:22">
      <c r="A33" s="215"/>
      <c r="B33" s="215"/>
      <c r="C33" s="47" t="s">
        <v>52</v>
      </c>
      <c r="D33" s="50">
        <f>'10A'!J64+'10B'!J64</f>
        <v>0</v>
      </c>
      <c r="E33" s="50">
        <f>'10A'!J64+'10B'!J64</f>
        <v>0</v>
      </c>
      <c r="F33" s="50"/>
      <c r="G33" s="48">
        <f t="shared" si="5"/>
        <v>0</v>
      </c>
      <c r="H33" s="48">
        <f t="shared" si="6"/>
        <v>0</v>
      </c>
      <c r="I33" s="46">
        <f t="shared" si="3"/>
        <v>0</v>
      </c>
      <c r="J33" s="46">
        <f t="shared" si="4"/>
        <v>0</v>
      </c>
      <c r="K33" s="49" t="e">
        <f>('10A'!J57+'10B'!J57)/2</f>
        <v>#DIV/0!</v>
      </c>
      <c r="L33" s="50">
        <f>'10A'!J58+'10B'!J58</f>
        <v>0</v>
      </c>
      <c r="M33" s="50">
        <f>'10A'!J59+'10B'!J59</f>
        <v>0</v>
      </c>
      <c r="N33" s="50">
        <f>'10A'!J60+'10B'!J60</f>
        <v>0</v>
      </c>
      <c r="O33" s="50">
        <f>'10A'!J61+'10B'!J61</f>
        <v>0</v>
      </c>
      <c r="P33" s="50">
        <f>'10A'!J62+'10B'!J62</f>
        <v>0</v>
      </c>
      <c r="Q33" s="50">
        <f>'10A'!J63+'10B'!J63</f>
        <v>0</v>
      </c>
      <c r="R33" s="50">
        <f>'10A'!J55+'10B'!J55</f>
        <v>0</v>
      </c>
      <c r="S33" s="51" t="e">
        <f>('10A'!J56+'10B'!J56)/2</f>
        <v>#DIV/0!</v>
      </c>
      <c r="T33" s="52"/>
      <c r="U33" s="52" t="s">
        <v>68</v>
      </c>
      <c r="V33" s="78" t="s">
        <v>74</v>
      </c>
    </row>
    <row r="34" spans="1:22" ht="42" customHeight="1">
      <c r="A34" s="215"/>
      <c r="B34" s="215"/>
      <c r="C34" s="47" t="s">
        <v>53</v>
      </c>
      <c r="D34" s="50">
        <f>'10A'!P64+'10B'!P64</f>
        <v>0</v>
      </c>
      <c r="E34" s="50">
        <f>'10A'!P64+'10B'!P64</f>
        <v>0</v>
      </c>
      <c r="F34" s="50"/>
      <c r="G34" s="48">
        <f t="shared" si="5"/>
        <v>0</v>
      </c>
      <c r="H34" s="48">
        <f t="shared" si="6"/>
        <v>0</v>
      </c>
      <c r="I34" s="46">
        <f t="shared" si="3"/>
        <v>0</v>
      </c>
      <c r="J34" s="46">
        <f t="shared" si="4"/>
        <v>0</v>
      </c>
      <c r="K34" s="49" t="e">
        <f>('10A'!P57+'10B'!P57)/2</f>
        <v>#DIV/0!</v>
      </c>
      <c r="L34" s="50">
        <f>'10A'!P58+'10B'!P58</f>
        <v>0</v>
      </c>
      <c r="M34" s="50">
        <f>'10A'!P59+'10B'!P59</f>
        <v>0</v>
      </c>
      <c r="N34" s="50">
        <f>'10A'!P60+'10B'!P60</f>
        <v>0</v>
      </c>
      <c r="O34" s="50">
        <f>'10A'!P61+'10B'!P61</f>
        <v>0</v>
      </c>
      <c r="P34" s="50">
        <f>'10A'!P62+'10B'!P62</f>
        <v>0</v>
      </c>
      <c r="Q34" s="53">
        <f>'10A'!P63+'10B'!P63</f>
        <v>0</v>
      </c>
      <c r="R34" s="50">
        <f>'10A'!P55+'10B'!P55</f>
        <v>0</v>
      </c>
      <c r="S34" s="51" t="e">
        <f>('10A'!P56+'10B'!P56)/2</f>
        <v>#DIV/0!</v>
      </c>
      <c r="T34" s="52"/>
      <c r="U34" s="52" t="s">
        <v>113</v>
      </c>
      <c r="V34" s="78" t="s">
        <v>74</v>
      </c>
    </row>
    <row r="35" spans="1:22">
      <c r="A35" s="215"/>
      <c r="B35" s="215"/>
      <c r="C35" s="47" t="s">
        <v>65</v>
      </c>
      <c r="D35" s="50">
        <f>'10A'!S64+'10B'!S64</f>
        <v>0</v>
      </c>
      <c r="E35" s="50">
        <f>'10A'!S64+'10B'!S64</f>
        <v>0</v>
      </c>
      <c r="F35" s="50"/>
      <c r="G35" s="48">
        <f t="shared" si="5"/>
        <v>0</v>
      </c>
      <c r="H35" s="48">
        <f t="shared" si="6"/>
        <v>0</v>
      </c>
      <c r="I35" s="46">
        <f t="shared" si="3"/>
        <v>0</v>
      </c>
      <c r="J35" s="46">
        <f t="shared" si="4"/>
        <v>0</v>
      </c>
      <c r="K35" s="49" t="e">
        <f>('10A'!S57+'10B'!S57)/2</f>
        <v>#DIV/0!</v>
      </c>
      <c r="L35" s="53">
        <f>'10A'!S58+'10B'!S58</f>
        <v>0</v>
      </c>
      <c r="M35" s="50">
        <f>'10A'!S59+'10B'!S59</f>
        <v>0</v>
      </c>
      <c r="N35" s="50">
        <f>'10A'!S60+'10B'!S60</f>
        <v>0</v>
      </c>
      <c r="O35" s="50">
        <f>'10A'!S61+'10B'!S61</f>
        <v>0</v>
      </c>
      <c r="P35" s="50">
        <f>'10A'!S62+'10B'!S62</f>
        <v>0</v>
      </c>
      <c r="Q35" s="50">
        <f>'10A'!S63+'10B'!S63</f>
        <v>0</v>
      </c>
      <c r="R35" s="50">
        <f>'10A'!S55+'10B'!S55</f>
        <v>0</v>
      </c>
      <c r="S35" s="51" t="e">
        <f>('10A'!S56+'10B'!S56)/2</f>
        <v>#DIV/0!</v>
      </c>
      <c r="T35" s="52"/>
      <c r="U35" s="52" t="s">
        <v>94</v>
      </c>
      <c r="V35" s="78" t="s">
        <v>74</v>
      </c>
    </row>
    <row r="36" spans="1:22">
      <c r="A36" s="86"/>
      <c r="B36" s="86"/>
      <c r="C36" s="84"/>
      <c r="D36" s="87"/>
      <c r="E36" s="87"/>
      <c r="F36" s="87"/>
      <c r="G36" s="88"/>
      <c r="H36" s="88"/>
      <c r="I36" s="89"/>
      <c r="J36" s="89"/>
      <c r="K36" s="90"/>
      <c r="L36" s="75"/>
      <c r="M36" s="91"/>
      <c r="N36" s="91"/>
      <c r="O36" s="91"/>
      <c r="P36" s="91"/>
      <c r="Q36" s="91"/>
      <c r="R36" s="91"/>
      <c r="S36" s="92"/>
      <c r="T36" s="93"/>
      <c r="U36" s="93"/>
      <c r="V36" s="94"/>
    </row>
    <row r="37" spans="1:22">
      <c r="A37" s="86"/>
      <c r="B37" s="86"/>
      <c r="C37" s="84"/>
      <c r="D37" s="87"/>
      <c r="E37" s="87"/>
      <c r="F37" s="87"/>
      <c r="G37" s="88"/>
      <c r="H37" s="88"/>
      <c r="I37" s="89"/>
      <c r="J37" s="89"/>
      <c r="K37" s="90"/>
      <c r="L37" s="75"/>
      <c r="M37" s="91"/>
      <c r="N37" s="91"/>
      <c r="O37" s="91"/>
      <c r="P37" s="91"/>
      <c r="Q37" s="91"/>
      <c r="R37" s="91"/>
      <c r="S37" s="92"/>
      <c r="T37" s="93"/>
      <c r="U37" s="93"/>
      <c r="V37" s="94"/>
    </row>
    <row r="38" spans="1:22">
      <c r="A38" s="34"/>
      <c r="B38" s="34"/>
      <c r="C38" s="27"/>
      <c r="D38" s="35"/>
      <c r="E38" s="35"/>
      <c r="F38" s="35"/>
      <c r="K38" s="36"/>
      <c r="M38" s="37"/>
      <c r="N38" s="37"/>
      <c r="O38" s="37"/>
      <c r="P38" s="37"/>
      <c r="Q38" s="37"/>
      <c r="R38" s="37"/>
      <c r="S38" s="38"/>
      <c r="T38" s="39"/>
      <c r="U38" s="39"/>
      <c r="V38" s="79"/>
    </row>
    <row r="39" spans="1:22" s="82" customFormat="1">
      <c r="C39" s="84" t="s">
        <v>100</v>
      </c>
      <c r="D39" s="75"/>
      <c r="E39" s="75"/>
      <c r="F39" s="75"/>
      <c r="L39" s="75"/>
      <c r="M39" s="75"/>
      <c r="N39" s="75" t="s">
        <v>91</v>
      </c>
      <c r="O39" s="75"/>
      <c r="P39" s="75"/>
      <c r="Q39" s="75"/>
      <c r="R39" s="75"/>
      <c r="S39" s="75"/>
      <c r="U39" s="86" t="s">
        <v>90</v>
      </c>
      <c r="V39" s="86"/>
    </row>
  </sheetData>
  <protectedRanges>
    <protectedRange sqref="V38" name="Range1"/>
    <protectedRange sqref="U32 U6:V11" name="Range1_2"/>
    <protectedRange sqref="T9:T11 T7 T13 T21" name="Range1_1_1"/>
  </protectedRanges>
  <mergeCells count="30">
    <mergeCell ref="T4:T5"/>
    <mergeCell ref="A30:A35"/>
    <mergeCell ref="B30:B35"/>
    <mergeCell ref="A12:A17"/>
    <mergeCell ref="B12:B17"/>
    <mergeCell ref="A18:A23"/>
    <mergeCell ref="B18:B23"/>
    <mergeCell ref="A6:A11"/>
    <mergeCell ref="B6:B11"/>
    <mergeCell ref="A24:A29"/>
    <mergeCell ref="B24:B29"/>
    <mergeCell ref="I4:I5"/>
    <mergeCell ref="J4:J5"/>
    <mergeCell ref="F4:F5"/>
    <mergeCell ref="U4:U5"/>
    <mergeCell ref="K4:K5"/>
    <mergeCell ref="A1:V1"/>
    <mergeCell ref="A2:V2"/>
    <mergeCell ref="A3:V3"/>
    <mergeCell ref="A4:A5"/>
    <mergeCell ref="B4:B5"/>
    <mergeCell ref="C4:C5"/>
    <mergeCell ref="D4:D5"/>
    <mergeCell ref="E4:E5"/>
    <mergeCell ref="G4:G5"/>
    <mergeCell ref="H4:H5"/>
    <mergeCell ref="V4:V5"/>
    <mergeCell ref="L4:P4"/>
    <mergeCell ref="R4:R5"/>
    <mergeCell ref="S4:S5"/>
  </mergeCells>
  <pageMargins left="0.7" right="0.39370078740157499" top="0.41" bottom="0.39" header="0.31496062992126" footer="0.31496062992126"/>
  <pageSetup paperSize="5" scale="75" orientation="landscape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S14"/>
  <sheetViews>
    <sheetView view="pageBreakPreview" topLeftCell="B1" zoomScale="85" zoomScaleSheetLayoutView="85" workbookViewId="0">
      <selection activeCell="B1" sqref="B1:Q1"/>
    </sheetView>
  </sheetViews>
  <sheetFormatPr defaultColWidth="9.140625" defaultRowHeight="15"/>
  <cols>
    <col min="1" max="1" width="0" hidden="1" customWidth="1"/>
    <col min="2" max="2" width="7.28515625" customWidth="1"/>
    <col min="3" max="3" width="10.85546875" customWidth="1"/>
    <col min="4" max="4" width="7.42578125" customWidth="1"/>
    <col min="5" max="5" width="12" bestFit="1" customWidth="1"/>
    <col min="6" max="6" width="9.5703125" customWidth="1"/>
    <col min="7" max="7" width="8.7109375" customWidth="1"/>
    <col min="9" max="9" width="8" bestFit="1" customWidth="1"/>
    <col min="10" max="14" width="7.7109375" customWidth="1"/>
    <col min="15" max="16" width="12" customWidth="1"/>
    <col min="17" max="17" width="6.140625" bestFit="1" customWidth="1"/>
    <col min="18" max="18" width="15.42578125" customWidth="1"/>
  </cols>
  <sheetData>
    <row r="1" spans="1:19" ht="17.25">
      <c r="A1" s="81"/>
      <c r="B1" s="218" t="str">
        <f>TITLE!A1</f>
        <v>PMSHREE SCHOOL JAWAHAR NAVODAYA VIDYALAYA, SCHOOL ________________NAME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</row>
    <row r="2" spans="1:19" ht="17.25">
      <c r="A2" s="218" t="str">
        <f>TITLE!A2</f>
        <v>CONSOLIDATED RESULT 2025-26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81"/>
    </row>
    <row r="3" spans="1:19" ht="17.25">
      <c r="A3" s="218" t="str">
        <f>TITLE!A3</f>
        <v>PWT-1 (APRIL-2025)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81"/>
    </row>
    <row r="4" spans="1:19" ht="18.75" customHeight="1">
      <c r="A4" s="82"/>
      <c r="B4" s="219" t="s">
        <v>76</v>
      </c>
      <c r="C4" s="219" t="s">
        <v>77</v>
      </c>
      <c r="D4" s="219" t="s">
        <v>117</v>
      </c>
      <c r="E4" s="219" t="s">
        <v>78</v>
      </c>
      <c r="F4" s="219" t="s">
        <v>116</v>
      </c>
      <c r="G4" s="219" t="s">
        <v>55</v>
      </c>
      <c r="H4" s="219" t="s">
        <v>56</v>
      </c>
      <c r="I4" s="222" t="s">
        <v>46</v>
      </c>
      <c r="J4" s="222"/>
      <c r="K4" s="222"/>
      <c r="L4" s="222"/>
      <c r="M4" s="222"/>
      <c r="N4" s="222"/>
      <c r="O4" s="222"/>
      <c r="P4" s="222"/>
      <c r="Q4" s="75"/>
      <c r="R4" s="29"/>
      <c r="S4" s="29"/>
    </row>
    <row r="5" spans="1:19" ht="93.75">
      <c r="A5" s="82"/>
      <c r="B5" s="220"/>
      <c r="C5" s="220"/>
      <c r="D5" s="220"/>
      <c r="E5" s="220"/>
      <c r="F5" s="220"/>
      <c r="G5" s="220"/>
      <c r="H5" s="221"/>
      <c r="I5" s="83" t="s">
        <v>79</v>
      </c>
      <c r="J5" s="83" t="s">
        <v>80</v>
      </c>
      <c r="K5" s="83" t="s">
        <v>84</v>
      </c>
      <c r="L5" s="83" t="s">
        <v>81</v>
      </c>
      <c r="M5" s="83" t="s">
        <v>85</v>
      </c>
      <c r="N5" s="83" t="s">
        <v>88</v>
      </c>
      <c r="O5" s="83" t="s">
        <v>82</v>
      </c>
      <c r="P5" s="83" t="s">
        <v>83</v>
      </c>
      <c r="Q5" s="75"/>
      <c r="R5" s="29"/>
      <c r="S5" s="29"/>
    </row>
    <row r="6" spans="1:19" ht="30" customHeight="1">
      <c r="B6" s="71">
        <v>6</v>
      </c>
      <c r="C6" s="40">
        <f>('6A'!V57+'6B'!V57)/2</f>
        <v>0</v>
      </c>
      <c r="D6" s="41">
        <f>TITLE!B6</f>
        <v>0</v>
      </c>
      <c r="E6" s="41">
        <f>'6A'!V64+'6B'!V64</f>
        <v>86</v>
      </c>
      <c r="F6" s="41">
        <f>D6-E6</f>
        <v>-86</v>
      </c>
      <c r="G6" s="41">
        <f>E6-H6</f>
        <v>0</v>
      </c>
      <c r="H6" s="72">
        <f>I6</f>
        <v>86</v>
      </c>
      <c r="I6" s="42">
        <f>'6A'!V58+'6B'!V58</f>
        <v>86</v>
      </c>
      <c r="J6" s="42">
        <f>'6A'!V59+'6B'!V59</f>
        <v>0</v>
      </c>
      <c r="K6" s="42">
        <f>'6A'!V60+'6B'!V60</f>
        <v>0</v>
      </c>
      <c r="L6" s="42">
        <f>'6A'!V61+'6B'!V61</f>
        <v>0</v>
      </c>
      <c r="M6" s="42">
        <f>'6A'!V62+'6B'!V62</f>
        <v>0</v>
      </c>
      <c r="N6" s="42">
        <f>'6A'!V63+'6B'!V63</f>
        <v>0</v>
      </c>
      <c r="O6" s="23">
        <f>('6A'!V55+'6B'!V55)</f>
        <v>0</v>
      </c>
      <c r="P6" s="22">
        <f>O6/E6</f>
        <v>0</v>
      </c>
      <c r="Q6" s="38">
        <f>('6A'!V56+'6B'!V56)/2</f>
        <v>0</v>
      </c>
      <c r="R6" s="29"/>
      <c r="S6" s="29"/>
    </row>
    <row r="7" spans="1:19" ht="30" customHeight="1">
      <c r="B7" s="21">
        <v>7</v>
      </c>
      <c r="C7" s="22">
        <f>('7A'!V57+'7B'!V57)/2</f>
        <v>0</v>
      </c>
      <c r="D7" s="23">
        <f>TITLE!B7</f>
        <v>80</v>
      </c>
      <c r="E7" s="23">
        <f>'7A'!V64+'7B'!V64</f>
        <v>94</v>
      </c>
      <c r="F7" s="41">
        <f t="shared" ref="F7:F10" si="0">D7-E7</f>
        <v>-14</v>
      </c>
      <c r="G7" s="41">
        <f t="shared" ref="G7:G10" si="1">E7-H7</f>
        <v>0</v>
      </c>
      <c r="H7" s="72">
        <f t="shared" ref="H7:H10" si="2">I7</f>
        <v>94</v>
      </c>
      <c r="I7" s="23">
        <f>'7A'!V58+'7B'!V58</f>
        <v>94</v>
      </c>
      <c r="J7" s="23">
        <f>'7A'!V59+'7B'!V59</f>
        <v>0</v>
      </c>
      <c r="K7" s="23">
        <f>'7A'!V60+'7B'!V60</f>
        <v>0</v>
      </c>
      <c r="L7" s="23">
        <f>'7A'!V61+'7B'!V61</f>
        <v>0</v>
      </c>
      <c r="M7" s="23">
        <f>'7A'!V62+'7B'!V62</f>
        <v>0</v>
      </c>
      <c r="N7" s="23">
        <f>'7A'!V63+'7B'!V63</f>
        <v>0</v>
      </c>
      <c r="O7" s="23">
        <f>('7A'!V55+'7B'!V55)</f>
        <v>0</v>
      </c>
      <c r="P7" s="22">
        <f>O7/E7</f>
        <v>0</v>
      </c>
      <c r="Q7" s="38">
        <f>('7A'!V56+'7B'!V56)/2</f>
        <v>0</v>
      </c>
      <c r="R7" s="29"/>
      <c r="S7" s="29"/>
    </row>
    <row r="8" spans="1:19" ht="30" customHeight="1">
      <c r="B8" s="21">
        <v>8</v>
      </c>
      <c r="C8" s="22">
        <f>('8A'!V57+'8B'!V57)/2</f>
        <v>0</v>
      </c>
      <c r="D8" s="23">
        <f>TITLE!B8</f>
        <v>78</v>
      </c>
      <c r="E8" s="23">
        <f>'8A'!V64+'8B'!V64</f>
        <v>87</v>
      </c>
      <c r="F8" s="41">
        <f t="shared" si="0"/>
        <v>-9</v>
      </c>
      <c r="G8" s="41">
        <f t="shared" si="1"/>
        <v>0</v>
      </c>
      <c r="H8" s="72">
        <f t="shared" si="2"/>
        <v>87</v>
      </c>
      <c r="I8" s="23">
        <f>'8A'!V58+'8B'!V58</f>
        <v>87</v>
      </c>
      <c r="J8" s="23">
        <f>'8A'!V59+'8B'!V59</f>
        <v>0</v>
      </c>
      <c r="K8" s="23">
        <f>'8A'!V60+'8B'!V60</f>
        <v>0</v>
      </c>
      <c r="L8" s="23">
        <f>'8A'!V61+'8B'!V61</f>
        <v>0</v>
      </c>
      <c r="M8" s="23">
        <f>'8A'!V62+'8B'!V62</f>
        <v>0</v>
      </c>
      <c r="N8" s="23">
        <f>'8A'!V63+'8B'!V63</f>
        <v>0</v>
      </c>
      <c r="O8" s="23">
        <f>('8A'!V55+'8B'!V55)</f>
        <v>0</v>
      </c>
      <c r="P8" s="22">
        <f t="shared" ref="P8:P10" si="3">O8/E8</f>
        <v>0</v>
      </c>
      <c r="Q8" s="38">
        <f>('8A'!V56+'8B'!V56)/2</f>
        <v>0</v>
      </c>
    </row>
    <row r="9" spans="1:19" ht="30" customHeight="1">
      <c r="B9" s="21">
        <v>9</v>
      </c>
      <c r="C9" s="22">
        <f>('9A'!V57+'9B'!V57)/2</f>
        <v>0</v>
      </c>
      <c r="D9" s="23">
        <f>TITLE!B9</f>
        <v>79</v>
      </c>
      <c r="E9" s="23">
        <f>'9A'!V64+'9B'!V64</f>
        <v>88</v>
      </c>
      <c r="F9" s="41">
        <f t="shared" si="0"/>
        <v>-9</v>
      </c>
      <c r="G9" s="41">
        <f>E9-H9</f>
        <v>0</v>
      </c>
      <c r="H9" s="73">
        <f>I9</f>
        <v>88</v>
      </c>
      <c r="I9" s="23">
        <f>'9A'!V58+'9B'!V58</f>
        <v>88</v>
      </c>
      <c r="J9" s="23">
        <f>'9A'!V59+'9B'!V59</f>
        <v>0</v>
      </c>
      <c r="K9" s="23">
        <f>'9A'!V60+'9B'!V60</f>
        <v>0</v>
      </c>
      <c r="L9" s="23">
        <f>'9A'!V61+'9B'!V61</f>
        <v>0</v>
      </c>
      <c r="M9" s="23">
        <f>'9A'!V62+'9B'!V62</f>
        <v>0</v>
      </c>
      <c r="N9" s="23">
        <f>'9A'!V63+'9B'!V63</f>
        <v>0</v>
      </c>
      <c r="O9" s="23">
        <f>('9A'!V55+'9B'!V55)</f>
        <v>0</v>
      </c>
      <c r="P9" s="22">
        <f>O9/E9</f>
        <v>0</v>
      </c>
      <c r="Q9" s="38">
        <f>('9A'!V56+'9B'!V56)/2</f>
        <v>0</v>
      </c>
    </row>
    <row r="10" spans="1:19" ht="30" customHeight="1">
      <c r="B10" s="21">
        <v>10</v>
      </c>
      <c r="C10" s="22">
        <f>('10A'!W57+'10B'!W57)/2</f>
        <v>0</v>
      </c>
      <c r="D10" s="23">
        <f>TITLE!B10</f>
        <v>79</v>
      </c>
      <c r="E10" s="23">
        <f>'10A'!W64+'10B'!W64</f>
        <v>94</v>
      </c>
      <c r="F10" s="41">
        <f t="shared" si="0"/>
        <v>-15</v>
      </c>
      <c r="G10" s="41">
        <f t="shared" si="1"/>
        <v>0</v>
      </c>
      <c r="H10" s="72">
        <f t="shared" si="2"/>
        <v>94</v>
      </c>
      <c r="I10" s="23">
        <f>'10A'!W58+'10B'!W58</f>
        <v>94</v>
      </c>
      <c r="J10" s="23">
        <f>'10A'!W59+'10B'!W59</f>
        <v>0</v>
      </c>
      <c r="K10" s="23">
        <f>'10A'!W60+'10B'!W60</f>
        <v>0</v>
      </c>
      <c r="L10" s="23">
        <f>'10A'!W61+'10B'!W61</f>
        <v>0</v>
      </c>
      <c r="M10" s="23">
        <f>'10A'!W62+'10B'!W62</f>
        <v>0</v>
      </c>
      <c r="N10" s="23">
        <f>'10A'!W63+'10B'!W63</f>
        <v>0</v>
      </c>
      <c r="O10" s="23">
        <f>('10A'!W55+'10B'!W55)</f>
        <v>0</v>
      </c>
      <c r="P10" s="22">
        <f t="shared" si="3"/>
        <v>0</v>
      </c>
      <c r="Q10" s="38">
        <f>('10A'!W56+'10B'!W56)/2</f>
        <v>0</v>
      </c>
    </row>
    <row r="14" spans="1:19" s="82" customFormat="1">
      <c r="C14" s="84" t="s">
        <v>100</v>
      </c>
      <c r="D14" s="84"/>
      <c r="E14" s="75"/>
      <c r="F14" s="75"/>
      <c r="G14" s="75"/>
      <c r="I14" s="75" t="s">
        <v>91</v>
      </c>
      <c r="K14" s="75"/>
      <c r="L14" s="75"/>
      <c r="N14" s="75"/>
      <c r="O14" s="82" t="s">
        <v>90</v>
      </c>
      <c r="P14" s="75"/>
      <c r="Q14" s="75"/>
      <c r="R14" s="75"/>
    </row>
  </sheetData>
  <mergeCells count="11">
    <mergeCell ref="B1:Q1"/>
    <mergeCell ref="A2:P2"/>
    <mergeCell ref="A3:P3"/>
    <mergeCell ref="B4:B5"/>
    <mergeCell ref="C4:C5"/>
    <mergeCell ref="E4:E5"/>
    <mergeCell ref="G4:G5"/>
    <mergeCell ref="H4:H5"/>
    <mergeCell ref="I4:P4"/>
    <mergeCell ref="D4:D5"/>
    <mergeCell ref="F4:F5"/>
  </mergeCells>
  <pageMargins left="1.3385826771653544" right="0.39370078740157483" top="0.47244094488188981" bottom="0.47244094488188981" header="0.31496062992125984" footer="0.31496062992125984"/>
  <pageSetup paperSize="5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31"/>
  <sheetViews>
    <sheetView zoomScale="85" zoomScaleNormal="85" workbookViewId="0"/>
  </sheetViews>
  <sheetFormatPr defaultColWidth="9.140625" defaultRowHeight="12"/>
  <cols>
    <col min="1" max="1" width="37.28515625" style="28" bestFit="1" customWidth="1"/>
    <col min="2" max="2" width="26.140625" style="28" bestFit="1" customWidth="1"/>
    <col min="3" max="3" width="36.140625" style="28" bestFit="1" customWidth="1"/>
    <col min="4" max="4" width="38.42578125" style="28" bestFit="1" customWidth="1"/>
    <col min="5" max="5" width="31.42578125" style="28" bestFit="1" customWidth="1"/>
    <col min="6" max="6" width="26.140625" style="28" bestFit="1" customWidth="1"/>
    <col min="7" max="7" width="38.85546875" style="28" bestFit="1" customWidth="1"/>
    <col min="8" max="8" width="34.28515625" style="28" bestFit="1" customWidth="1"/>
    <col min="9" max="9" width="39.28515625" style="28" bestFit="1" customWidth="1"/>
    <col min="10" max="10" width="31" style="28" bestFit="1" customWidth="1"/>
    <col min="11" max="16384" width="9.140625" style="28"/>
  </cols>
  <sheetData>
    <row r="1" spans="1:15">
      <c r="A1" s="145" t="s">
        <v>0</v>
      </c>
      <c r="B1" s="145" t="s">
        <v>1</v>
      </c>
      <c r="C1" s="145" t="s">
        <v>2</v>
      </c>
      <c r="D1" s="145" t="s">
        <v>3</v>
      </c>
      <c r="E1" s="145" t="s">
        <v>4</v>
      </c>
      <c r="F1" s="145" t="s">
        <v>5</v>
      </c>
      <c r="G1" s="145" t="s">
        <v>6</v>
      </c>
      <c r="H1" s="145" t="s">
        <v>7</v>
      </c>
      <c r="I1" s="145" t="s">
        <v>8</v>
      </c>
      <c r="J1" s="145" t="s">
        <v>9</v>
      </c>
    </row>
    <row r="2" spans="1:15" ht="15" customHeight="1">
      <c r="A2" s="148"/>
      <c r="B2" s="149"/>
      <c r="C2" s="150"/>
      <c r="D2" s="151"/>
      <c r="E2" s="152"/>
      <c r="F2" s="153"/>
      <c r="G2" s="146"/>
      <c r="H2" s="146"/>
      <c r="I2" s="154"/>
      <c r="J2" s="146"/>
      <c r="K2" s="155"/>
      <c r="L2" s="155"/>
      <c r="M2" s="155"/>
      <c r="N2" s="155"/>
      <c r="O2" s="155"/>
    </row>
    <row r="3" spans="1:15" ht="15" customHeight="1">
      <c r="A3" s="148"/>
      <c r="B3" s="149"/>
      <c r="C3" s="150"/>
      <c r="D3" s="151"/>
      <c r="E3" s="152"/>
      <c r="F3" s="153"/>
      <c r="G3" s="146"/>
      <c r="H3" s="146"/>
      <c r="I3" s="154"/>
      <c r="J3" s="146"/>
      <c r="K3" s="155"/>
      <c r="L3" s="155"/>
      <c r="M3" s="155"/>
      <c r="N3" s="155"/>
      <c r="O3" s="155"/>
    </row>
    <row r="4" spans="1:15" ht="15" customHeight="1">
      <c r="A4" s="148"/>
      <c r="B4" s="149"/>
      <c r="C4" s="150"/>
      <c r="D4" s="151"/>
      <c r="E4" s="152"/>
      <c r="F4" s="153"/>
      <c r="G4" s="146"/>
      <c r="H4" s="146"/>
      <c r="I4" s="154"/>
      <c r="J4" s="146"/>
      <c r="K4" s="155"/>
      <c r="L4" s="155"/>
      <c r="M4" s="155"/>
      <c r="N4" s="155"/>
      <c r="O4" s="155"/>
    </row>
    <row r="5" spans="1:15" ht="15" customHeight="1">
      <c r="A5" s="148"/>
      <c r="B5" s="149"/>
      <c r="C5" s="150"/>
      <c r="D5" s="151"/>
      <c r="E5" s="152"/>
      <c r="F5" s="153"/>
      <c r="G5" s="146"/>
      <c r="H5" s="146"/>
      <c r="I5" s="154"/>
      <c r="J5" s="146"/>
      <c r="K5" s="155"/>
      <c r="L5" s="155"/>
      <c r="M5" s="155"/>
      <c r="N5" s="155"/>
      <c r="O5" s="155"/>
    </row>
    <row r="6" spans="1:15" ht="15" customHeight="1">
      <c r="A6" s="148"/>
      <c r="B6" s="149"/>
      <c r="C6" s="150"/>
      <c r="D6" s="151"/>
      <c r="E6" s="152"/>
      <c r="F6" s="153"/>
      <c r="G6" s="146"/>
      <c r="H6" s="146"/>
      <c r="I6" s="154"/>
      <c r="J6" s="146"/>
      <c r="K6" s="155"/>
      <c r="L6" s="155"/>
      <c r="M6" s="155"/>
      <c r="N6" s="155"/>
      <c r="O6" s="155"/>
    </row>
    <row r="7" spans="1:15" ht="15" customHeight="1">
      <c r="A7" s="148"/>
      <c r="B7" s="149"/>
      <c r="C7" s="150"/>
      <c r="D7" s="151"/>
      <c r="E7" s="152"/>
      <c r="F7" s="153"/>
      <c r="G7" s="146"/>
      <c r="H7" s="146"/>
      <c r="I7" s="154"/>
      <c r="J7" s="146"/>
      <c r="K7" s="155"/>
      <c r="L7" s="155"/>
      <c r="M7" s="155"/>
      <c r="N7" s="155"/>
      <c r="O7" s="155"/>
    </row>
    <row r="8" spans="1:15" ht="15" customHeight="1">
      <c r="A8" s="148"/>
      <c r="B8" s="149"/>
      <c r="C8" s="150"/>
      <c r="D8" s="151"/>
      <c r="E8" s="152"/>
      <c r="F8" s="153"/>
      <c r="G8" s="146"/>
      <c r="H8" s="146"/>
      <c r="I8" s="154"/>
      <c r="J8" s="146"/>
      <c r="K8" s="155"/>
      <c r="L8" s="155"/>
      <c r="M8" s="155"/>
      <c r="N8" s="155"/>
      <c r="O8" s="155"/>
    </row>
    <row r="9" spans="1:15" ht="15" customHeight="1">
      <c r="A9" s="148"/>
      <c r="B9" s="149"/>
      <c r="C9" s="150"/>
      <c r="D9" s="151"/>
      <c r="E9" s="152"/>
      <c r="F9" s="153"/>
      <c r="G9" s="146"/>
      <c r="H9" s="146"/>
      <c r="I9" s="154"/>
      <c r="J9" s="146"/>
      <c r="K9" s="155"/>
      <c r="L9" s="155"/>
      <c r="M9" s="155"/>
      <c r="N9" s="155"/>
      <c r="O9" s="155"/>
    </row>
    <row r="10" spans="1:15" ht="15" customHeight="1">
      <c r="A10" s="148"/>
      <c r="B10" s="149"/>
      <c r="C10" s="150"/>
      <c r="D10" s="151"/>
      <c r="E10" s="152"/>
      <c r="F10" s="153"/>
      <c r="G10" s="146"/>
      <c r="H10" s="146"/>
      <c r="I10" s="154"/>
      <c r="J10" s="146"/>
      <c r="K10" s="155"/>
      <c r="L10" s="155"/>
      <c r="M10" s="155"/>
      <c r="N10" s="155"/>
      <c r="O10" s="155"/>
    </row>
    <row r="11" spans="1:15" ht="15" customHeight="1">
      <c r="A11" s="148"/>
      <c r="B11" s="149"/>
      <c r="C11" s="150"/>
      <c r="D11" s="151"/>
      <c r="E11" s="152"/>
      <c r="F11" s="153"/>
      <c r="G11" s="146"/>
      <c r="H11" s="146"/>
      <c r="I11" s="154"/>
      <c r="J11" s="146"/>
      <c r="K11" s="155"/>
      <c r="L11" s="155"/>
      <c r="M11" s="155"/>
      <c r="N11" s="155"/>
      <c r="O11" s="155"/>
    </row>
    <row r="12" spans="1:15" ht="15" customHeight="1">
      <c r="A12" s="148"/>
      <c r="B12" s="149"/>
      <c r="C12" s="150"/>
      <c r="D12" s="151"/>
      <c r="E12" s="152"/>
      <c r="F12" s="153"/>
      <c r="G12" s="146"/>
      <c r="H12" s="146"/>
      <c r="I12" s="154"/>
      <c r="J12" s="146"/>
      <c r="K12" s="155"/>
      <c r="L12" s="155"/>
      <c r="M12" s="155"/>
      <c r="N12" s="155"/>
      <c r="O12" s="155"/>
    </row>
    <row r="13" spans="1:15" ht="15" customHeight="1">
      <c r="A13" s="148"/>
      <c r="B13" s="149"/>
      <c r="C13" s="150"/>
      <c r="D13" s="151"/>
      <c r="E13" s="152"/>
      <c r="F13" s="153"/>
      <c r="G13" s="146"/>
      <c r="H13" s="146"/>
      <c r="I13" s="154"/>
      <c r="J13" s="146"/>
      <c r="K13" s="155"/>
      <c r="L13" s="155"/>
      <c r="M13" s="155"/>
      <c r="N13" s="155"/>
      <c r="O13" s="155"/>
    </row>
    <row r="14" spans="1:15" ht="15" customHeight="1">
      <c r="A14" s="148"/>
      <c r="B14" s="149"/>
      <c r="C14" s="150"/>
      <c r="D14" s="151"/>
      <c r="E14" s="152"/>
      <c r="F14" s="153"/>
      <c r="G14" s="156"/>
      <c r="H14" s="153"/>
      <c r="I14" s="154"/>
      <c r="J14" s="153"/>
      <c r="K14" s="155"/>
      <c r="L14" s="155"/>
      <c r="M14" s="155"/>
      <c r="N14" s="155"/>
      <c r="O14" s="155"/>
    </row>
    <row r="15" spans="1:15" ht="15" customHeight="1">
      <c r="A15" s="148"/>
      <c r="B15" s="149"/>
      <c r="C15" s="150"/>
      <c r="D15" s="151"/>
      <c r="E15" s="152"/>
      <c r="F15" s="153"/>
      <c r="G15" s="146"/>
      <c r="H15" s="146"/>
      <c r="I15" s="154"/>
      <c r="J15" s="146"/>
      <c r="K15" s="155"/>
      <c r="L15" s="155"/>
      <c r="M15" s="155"/>
      <c r="N15" s="155"/>
      <c r="O15" s="155"/>
    </row>
    <row r="16" spans="1:15" ht="15" customHeight="1">
      <c r="A16" s="148"/>
      <c r="B16" s="149"/>
      <c r="C16" s="150"/>
      <c r="D16" s="151"/>
      <c r="E16" s="152"/>
      <c r="F16" s="153"/>
      <c r="G16" s="146"/>
      <c r="H16" s="146"/>
      <c r="I16" s="154"/>
      <c r="J16" s="146"/>
      <c r="K16" s="155"/>
      <c r="L16" s="155"/>
      <c r="M16" s="155"/>
      <c r="N16" s="155"/>
      <c r="O16" s="155"/>
    </row>
    <row r="17" spans="1:15" ht="15" customHeight="1">
      <c r="A17" s="148"/>
      <c r="B17" s="149"/>
      <c r="C17" s="150"/>
      <c r="D17" s="151"/>
      <c r="E17" s="152"/>
      <c r="F17" s="153"/>
      <c r="G17" s="156"/>
      <c r="H17" s="153"/>
      <c r="I17" s="154"/>
      <c r="J17" s="153"/>
      <c r="K17" s="155"/>
      <c r="L17" s="155"/>
      <c r="M17" s="155"/>
      <c r="N17" s="155"/>
      <c r="O17" s="155"/>
    </row>
    <row r="18" spans="1:15" ht="15" customHeight="1">
      <c r="A18" s="148"/>
      <c r="B18" s="149"/>
      <c r="C18" s="150"/>
      <c r="D18" s="151"/>
      <c r="E18" s="152"/>
      <c r="F18" s="153"/>
      <c r="G18" s="156"/>
      <c r="H18" s="153"/>
      <c r="I18" s="154"/>
      <c r="J18" s="153"/>
      <c r="K18" s="155"/>
      <c r="L18" s="155"/>
      <c r="M18" s="155"/>
      <c r="N18" s="155"/>
      <c r="O18" s="155"/>
    </row>
    <row r="19" spans="1:15" ht="15" customHeight="1">
      <c r="A19" s="148"/>
      <c r="B19" s="149"/>
      <c r="C19" s="150"/>
      <c r="D19" s="151"/>
      <c r="E19" s="152"/>
      <c r="F19" s="153"/>
      <c r="G19" s="156"/>
      <c r="H19" s="153"/>
      <c r="I19" s="154"/>
      <c r="J19" s="153"/>
      <c r="K19" s="155"/>
      <c r="L19" s="155"/>
      <c r="M19" s="155"/>
      <c r="N19" s="155"/>
      <c r="O19" s="155"/>
    </row>
    <row r="20" spans="1:15" ht="15" customHeight="1">
      <c r="A20" s="148"/>
      <c r="B20" s="149"/>
      <c r="C20" s="150"/>
      <c r="D20" s="151"/>
      <c r="E20" s="152"/>
      <c r="F20" s="153"/>
      <c r="G20" s="146"/>
      <c r="H20" s="146"/>
      <c r="I20" s="154"/>
      <c r="J20" s="146"/>
      <c r="K20" s="155"/>
      <c r="L20" s="155"/>
      <c r="M20" s="155"/>
      <c r="N20" s="155"/>
      <c r="O20" s="155"/>
    </row>
    <row r="21" spans="1:15" ht="15" customHeight="1">
      <c r="A21" s="148"/>
      <c r="B21" s="149"/>
      <c r="C21" s="150"/>
      <c r="D21" s="151"/>
      <c r="E21" s="152"/>
      <c r="F21" s="153"/>
      <c r="G21" s="146"/>
      <c r="H21" s="146"/>
      <c r="I21" s="154"/>
      <c r="J21" s="146"/>
      <c r="K21" s="155"/>
      <c r="L21" s="155"/>
      <c r="M21" s="155"/>
      <c r="N21" s="155"/>
      <c r="O21" s="155"/>
    </row>
    <row r="22" spans="1:15" ht="15" customHeight="1">
      <c r="A22" s="148"/>
      <c r="B22" s="149"/>
      <c r="C22" s="150"/>
      <c r="D22" s="151"/>
      <c r="E22" s="152"/>
      <c r="F22" s="153"/>
      <c r="G22" s="156"/>
      <c r="H22" s="153"/>
      <c r="I22" s="154"/>
      <c r="J22" s="153"/>
      <c r="K22" s="155"/>
      <c r="L22" s="155"/>
      <c r="M22" s="155"/>
      <c r="N22" s="155"/>
      <c r="O22" s="155"/>
    </row>
    <row r="23" spans="1:15" ht="15" customHeight="1">
      <c r="A23" s="148"/>
      <c r="B23" s="149"/>
      <c r="C23" s="150"/>
      <c r="D23" s="151"/>
      <c r="E23" s="152"/>
      <c r="F23" s="153"/>
      <c r="G23" s="146"/>
      <c r="H23" s="146"/>
      <c r="I23" s="154"/>
      <c r="J23" s="146"/>
      <c r="K23" s="155"/>
      <c r="L23" s="155"/>
      <c r="M23" s="155"/>
      <c r="N23" s="155"/>
      <c r="O23" s="155"/>
    </row>
    <row r="24" spans="1:15" ht="15" customHeight="1">
      <c r="A24" s="148"/>
      <c r="B24" s="149"/>
      <c r="C24" s="150"/>
      <c r="D24" s="151"/>
      <c r="E24" s="152"/>
      <c r="F24" s="153"/>
      <c r="G24" s="146"/>
      <c r="H24" s="146"/>
      <c r="I24" s="154"/>
      <c r="J24" s="146"/>
      <c r="K24" s="155"/>
      <c r="L24" s="155"/>
      <c r="M24" s="155"/>
      <c r="N24" s="155"/>
      <c r="O24" s="155"/>
    </row>
    <row r="25" spans="1:15" ht="15" customHeight="1">
      <c r="A25" s="148"/>
      <c r="B25" s="149"/>
      <c r="C25" s="150"/>
      <c r="D25" s="151"/>
      <c r="E25" s="152"/>
      <c r="F25" s="153"/>
      <c r="G25" s="146"/>
      <c r="H25" s="146"/>
      <c r="I25" s="154"/>
      <c r="J25" s="146"/>
      <c r="K25" s="155"/>
      <c r="L25" s="155"/>
      <c r="M25" s="155"/>
      <c r="N25" s="155"/>
      <c r="O25" s="155"/>
    </row>
    <row r="26" spans="1:15" ht="15" customHeight="1">
      <c r="A26" s="148"/>
      <c r="B26" s="149"/>
      <c r="C26" s="150"/>
      <c r="D26" s="151"/>
      <c r="E26" s="152"/>
      <c r="F26" s="153"/>
      <c r="G26" s="146"/>
      <c r="H26" s="146"/>
      <c r="I26" s="154"/>
      <c r="J26" s="146"/>
      <c r="K26" s="155"/>
      <c r="L26" s="155"/>
      <c r="M26" s="155"/>
      <c r="N26" s="155"/>
      <c r="O26" s="155"/>
    </row>
    <row r="27" spans="1:15" ht="15" customHeight="1">
      <c r="A27" s="148"/>
      <c r="B27" s="149"/>
      <c r="C27" s="150"/>
      <c r="D27" s="151"/>
      <c r="E27" s="152"/>
      <c r="F27" s="153"/>
      <c r="G27" s="146"/>
      <c r="H27" s="146"/>
      <c r="I27" s="154"/>
      <c r="J27" s="146"/>
      <c r="K27" s="155"/>
      <c r="L27" s="155"/>
      <c r="M27" s="155"/>
      <c r="N27" s="155"/>
      <c r="O27" s="155"/>
    </row>
    <row r="28" spans="1:15" ht="15" customHeight="1">
      <c r="A28" s="148"/>
      <c r="B28" s="149"/>
      <c r="C28" s="150"/>
      <c r="D28" s="151"/>
      <c r="E28" s="152"/>
      <c r="F28" s="153"/>
      <c r="G28" s="146"/>
      <c r="H28" s="146"/>
      <c r="I28" s="154"/>
      <c r="J28" s="146"/>
      <c r="K28" s="155"/>
      <c r="L28" s="155"/>
      <c r="M28" s="155"/>
      <c r="N28" s="155"/>
      <c r="O28" s="155"/>
    </row>
    <row r="29" spans="1:15" ht="15" customHeight="1">
      <c r="A29" s="148"/>
      <c r="B29" s="149"/>
      <c r="C29" s="150"/>
      <c r="D29" s="151"/>
      <c r="E29" s="152"/>
      <c r="F29" s="153"/>
      <c r="G29" s="146"/>
      <c r="H29" s="146"/>
      <c r="I29" s="154"/>
      <c r="J29" s="146"/>
      <c r="K29" s="155"/>
      <c r="L29" s="155"/>
      <c r="M29" s="155"/>
      <c r="N29" s="155"/>
      <c r="O29" s="155"/>
    </row>
    <row r="30" spans="1:15" ht="15" customHeight="1">
      <c r="A30" s="148"/>
      <c r="B30" s="149"/>
      <c r="C30" s="150"/>
      <c r="D30" s="151"/>
      <c r="E30" s="152"/>
      <c r="F30" s="153"/>
      <c r="G30" s="146"/>
      <c r="H30" s="146"/>
      <c r="I30" s="154"/>
      <c r="J30" s="146"/>
      <c r="K30" s="155"/>
      <c r="L30" s="155"/>
      <c r="M30" s="155"/>
      <c r="N30" s="155"/>
      <c r="O30" s="155"/>
    </row>
    <row r="31" spans="1:15" ht="15" customHeight="1">
      <c r="A31" s="148"/>
      <c r="B31" s="149"/>
      <c r="C31" s="150"/>
      <c r="D31" s="151"/>
      <c r="E31" s="152"/>
      <c r="F31" s="153"/>
      <c r="G31" s="146"/>
      <c r="H31" s="146"/>
      <c r="I31" s="154"/>
      <c r="J31" s="146"/>
      <c r="K31" s="155"/>
      <c r="L31" s="155"/>
      <c r="M31" s="155"/>
      <c r="N31" s="155"/>
      <c r="O31" s="155"/>
    </row>
    <row r="32" spans="1:15" ht="15" customHeight="1">
      <c r="A32" s="148"/>
      <c r="B32" s="149"/>
      <c r="C32" s="150"/>
      <c r="D32" s="151"/>
      <c r="E32" s="152"/>
      <c r="F32" s="153"/>
      <c r="G32" s="146"/>
      <c r="H32" s="146"/>
      <c r="I32" s="154"/>
      <c r="J32" s="146"/>
      <c r="K32" s="155"/>
      <c r="L32" s="155"/>
      <c r="M32" s="155"/>
      <c r="N32" s="155"/>
      <c r="O32" s="155"/>
    </row>
    <row r="33" spans="1:15" ht="15" customHeight="1">
      <c r="A33" s="148"/>
      <c r="B33" s="149"/>
      <c r="C33" s="150"/>
      <c r="D33" s="151"/>
      <c r="E33" s="152"/>
      <c r="F33" s="153"/>
      <c r="G33" s="146"/>
      <c r="H33" s="146"/>
      <c r="I33" s="154"/>
      <c r="J33" s="146"/>
      <c r="K33" s="155"/>
      <c r="L33" s="155"/>
      <c r="M33" s="155"/>
      <c r="N33" s="155"/>
      <c r="O33" s="155"/>
    </row>
    <row r="34" spans="1:15" ht="15" customHeight="1">
      <c r="A34" s="148"/>
      <c r="B34" s="149"/>
      <c r="C34" s="150"/>
      <c r="D34" s="151"/>
      <c r="E34" s="152"/>
      <c r="F34" s="153"/>
      <c r="G34" s="146"/>
      <c r="H34" s="146"/>
      <c r="I34" s="154"/>
      <c r="J34" s="146"/>
      <c r="K34" s="155"/>
      <c r="L34" s="155"/>
      <c r="M34" s="155"/>
      <c r="N34" s="155"/>
      <c r="O34" s="155"/>
    </row>
    <row r="35" spans="1:15" ht="15" customHeight="1">
      <c r="A35" s="148"/>
      <c r="B35" s="149"/>
      <c r="C35" s="150"/>
      <c r="D35" s="151"/>
      <c r="E35" s="152"/>
      <c r="F35" s="153"/>
      <c r="G35" s="146"/>
      <c r="H35" s="146"/>
      <c r="I35" s="154"/>
      <c r="J35" s="146"/>
      <c r="K35" s="155"/>
      <c r="L35" s="155"/>
      <c r="M35" s="155"/>
      <c r="N35" s="155"/>
      <c r="O35" s="155"/>
    </row>
    <row r="36" spans="1:15" ht="15" customHeight="1">
      <c r="A36" s="148"/>
      <c r="B36" s="149"/>
      <c r="C36" s="150"/>
      <c r="D36" s="151"/>
      <c r="E36" s="152"/>
      <c r="F36" s="153"/>
      <c r="G36" s="156"/>
      <c r="H36" s="153"/>
      <c r="I36" s="154"/>
      <c r="J36" s="153"/>
      <c r="K36" s="155"/>
      <c r="L36" s="155"/>
      <c r="M36" s="155"/>
      <c r="N36" s="155"/>
      <c r="O36" s="155"/>
    </row>
    <row r="37" spans="1:15" ht="15" customHeight="1">
      <c r="A37" s="148"/>
      <c r="B37" s="149"/>
      <c r="C37" s="150"/>
      <c r="D37" s="151"/>
      <c r="E37" s="152"/>
      <c r="F37" s="147"/>
      <c r="G37" s="156"/>
      <c r="H37" s="153"/>
      <c r="I37" s="154"/>
      <c r="J37" s="153"/>
      <c r="K37" s="155"/>
      <c r="L37" s="155"/>
      <c r="M37" s="155"/>
      <c r="N37" s="155"/>
      <c r="O37" s="155"/>
    </row>
    <row r="38" spans="1:15" ht="15" customHeight="1">
      <c r="A38" s="148"/>
      <c r="B38" s="149"/>
      <c r="C38" s="150"/>
      <c r="D38" s="151"/>
      <c r="E38" s="152"/>
      <c r="F38" s="147"/>
      <c r="G38" s="156"/>
      <c r="H38" s="153"/>
      <c r="I38" s="154"/>
      <c r="J38" s="153"/>
      <c r="K38" s="155"/>
      <c r="L38" s="155"/>
      <c r="M38" s="155"/>
      <c r="N38" s="155"/>
      <c r="O38" s="155"/>
    </row>
    <row r="39" spans="1:15" ht="15" customHeight="1">
      <c r="A39" s="148"/>
      <c r="B39" s="148"/>
      <c r="C39" s="150"/>
      <c r="D39" s="151"/>
      <c r="E39" s="152"/>
      <c r="F39" s="147"/>
      <c r="G39" s="156"/>
      <c r="H39" s="146"/>
      <c r="I39" s="154"/>
      <c r="J39" s="153"/>
      <c r="K39" s="155"/>
      <c r="L39" s="155"/>
      <c r="M39" s="155"/>
      <c r="N39" s="155"/>
      <c r="O39" s="155"/>
    </row>
    <row r="40" spans="1:15" ht="15" customHeight="1">
      <c r="A40" s="154"/>
      <c r="B40" s="149"/>
      <c r="C40" s="150"/>
      <c r="D40" s="151"/>
      <c r="E40" s="154"/>
      <c r="F40" s="157"/>
      <c r="G40" s="156"/>
      <c r="H40" s="146"/>
      <c r="I40" s="154"/>
      <c r="J40" s="153"/>
      <c r="K40" s="155"/>
      <c r="L40" s="155"/>
      <c r="M40" s="155"/>
      <c r="N40" s="155"/>
      <c r="O40" s="155"/>
    </row>
    <row r="41" spans="1:15" ht="15" customHeight="1">
      <c r="A41" s="153"/>
      <c r="B41" s="153"/>
      <c r="C41" s="150"/>
      <c r="D41" s="158"/>
      <c r="E41" s="154"/>
      <c r="F41" s="147"/>
      <c r="G41" s="156"/>
      <c r="H41" s="146"/>
      <c r="I41" s="154"/>
      <c r="J41" s="153"/>
      <c r="K41" s="155"/>
      <c r="L41" s="155"/>
      <c r="M41" s="155"/>
      <c r="N41" s="155"/>
      <c r="O41" s="155"/>
    </row>
    <row r="42" spans="1:15" ht="15" customHeight="1">
      <c r="A42" s="150"/>
      <c r="B42" s="153"/>
      <c r="C42" s="153"/>
      <c r="D42" s="158"/>
      <c r="E42" s="159"/>
      <c r="F42" s="160"/>
      <c r="G42" s="156"/>
      <c r="H42" s="159"/>
      <c r="I42" s="153"/>
      <c r="J42" s="161"/>
      <c r="K42" s="155"/>
      <c r="L42" s="155"/>
      <c r="M42" s="155"/>
      <c r="N42" s="155"/>
      <c r="O42" s="155"/>
    </row>
    <row r="43" spans="1:15" ht="15" customHeight="1">
      <c r="A43" s="153"/>
      <c r="B43" s="159"/>
      <c r="C43" s="159"/>
      <c r="D43" s="158"/>
      <c r="E43" s="159"/>
      <c r="F43" s="160"/>
      <c r="G43" s="153"/>
      <c r="H43" s="159"/>
      <c r="I43" s="159"/>
      <c r="J43" s="159"/>
      <c r="K43" s="155"/>
      <c r="L43" s="155"/>
      <c r="M43" s="155"/>
      <c r="N43" s="155"/>
      <c r="O43" s="155"/>
    </row>
    <row r="44" spans="1:15">
      <c r="A44" s="155"/>
      <c r="B44" s="155"/>
      <c r="C44" s="155"/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5"/>
    </row>
    <row r="45" spans="1:15">
      <c r="A45" s="155"/>
      <c r="B45" s="155"/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5"/>
    </row>
    <row r="46" spans="1:15">
      <c r="A46" s="155"/>
      <c r="B46" s="155"/>
      <c r="C46" s="155"/>
      <c r="D46" s="155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55"/>
    </row>
    <row r="47" spans="1:15">
      <c r="A47" s="155"/>
      <c r="B47" s="155"/>
      <c r="C47" s="155"/>
      <c r="D47" s="155"/>
      <c r="E47" s="155"/>
      <c r="F47" s="155"/>
      <c r="G47" s="155"/>
      <c r="H47" s="155"/>
      <c r="I47" s="155"/>
      <c r="J47" s="155"/>
      <c r="K47" s="155"/>
      <c r="L47" s="155"/>
      <c r="M47" s="155"/>
      <c r="N47" s="155"/>
      <c r="O47" s="155"/>
    </row>
    <row r="48" spans="1:15">
      <c r="A48" s="155"/>
      <c r="B48" s="155"/>
      <c r="C48" s="155"/>
      <c r="D48" s="155"/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55"/>
    </row>
    <row r="49" spans="1:15">
      <c r="A49" s="155"/>
      <c r="B49" s="155"/>
      <c r="C49" s="155"/>
      <c r="D49" s="155"/>
      <c r="E49" s="155"/>
      <c r="F49" s="155"/>
      <c r="G49" s="155"/>
      <c r="H49" s="155"/>
      <c r="I49" s="155"/>
      <c r="J49" s="155"/>
      <c r="K49" s="155"/>
      <c r="L49" s="155"/>
      <c r="M49" s="155"/>
      <c r="N49" s="155"/>
      <c r="O49" s="155"/>
    </row>
    <row r="50" spans="1:15">
      <c r="A50" s="155"/>
      <c r="B50" s="155"/>
      <c r="C50" s="155"/>
      <c r="D50" s="155"/>
      <c r="E50" s="155"/>
      <c r="F50" s="155"/>
      <c r="G50" s="155"/>
      <c r="H50" s="155"/>
      <c r="I50" s="155"/>
      <c r="J50" s="155"/>
      <c r="K50" s="155"/>
      <c r="L50" s="155"/>
      <c r="M50" s="155"/>
      <c r="N50" s="155"/>
      <c r="O50" s="155"/>
    </row>
    <row r="51" spans="1:15">
      <c r="A51" s="155"/>
      <c r="B51" s="155"/>
      <c r="C51" s="155"/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55"/>
    </row>
    <row r="52" spans="1:15">
      <c r="A52" s="155"/>
      <c r="B52" s="155"/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55"/>
    </row>
    <row r="53" spans="1:15">
      <c r="A53" s="155"/>
      <c r="B53" s="155"/>
      <c r="C53" s="155"/>
      <c r="D53" s="155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55"/>
    </row>
    <row r="54" spans="1:15">
      <c r="A54" s="155"/>
      <c r="B54" s="155"/>
      <c r="C54" s="155"/>
      <c r="D54" s="155"/>
      <c r="E54" s="155"/>
      <c r="F54" s="155"/>
      <c r="G54" s="155"/>
      <c r="H54" s="155"/>
      <c r="I54" s="155"/>
      <c r="J54" s="155"/>
      <c r="K54" s="155"/>
      <c r="L54" s="155"/>
      <c r="M54" s="155"/>
      <c r="N54" s="155"/>
      <c r="O54" s="155"/>
    </row>
    <row r="55" spans="1:15">
      <c r="A55" s="155"/>
      <c r="B55" s="155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5"/>
    </row>
    <row r="56" spans="1:15">
      <c r="A56" s="155"/>
      <c r="B56" s="155"/>
      <c r="C56" s="155"/>
      <c r="D56" s="155"/>
      <c r="E56" s="155"/>
      <c r="F56" s="155"/>
      <c r="G56" s="155"/>
      <c r="H56" s="155"/>
      <c r="I56" s="155"/>
      <c r="J56" s="155"/>
      <c r="K56" s="155"/>
      <c r="L56" s="155"/>
      <c r="M56" s="155"/>
      <c r="N56" s="155"/>
      <c r="O56" s="155"/>
    </row>
    <row r="57" spans="1:15">
      <c r="A57" s="155"/>
      <c r="B57" s="155"/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  <c r="O57" s="155"/>
    </row>
    <row r="58" spans="1:15">
      <c r="A58" s="155"/>
      <c r="B58" s="155"/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  <c r="O58" s="155"/>
    </row>
    <row r="59" spans="1:15">
      <c r="A59" s="155"/>
      <c r="B59" s="155"/>
      <c r="C59" s="155"/>
      <c r="D59" s="155"/>
      <c r="E59" s="155"/>
      <c r="F59" s="155"/>
      <c r="G59" s="155"/>
      <c r="H59" s="155"/>
      <c r="I59" s="155"/>
      <c r="J59" s="155"/>
      <c r="K59" s="155"/>
      <c r="L59" s="155"/>
      <c r="M59" s="155"/>
      <c r="N59" s="155"/>
      <c r="O59" s="155"/>
    </row>
    <row r="60" spans="1:15">
      <c r="A60" s="155"/>
      <c r="B60" s="155"/>
      <c r="C60" s="155"/>
      <c r="D60" s="155"/>
      <c r="E60" s="155"/>
      <c r="F60" s="155"/>
      <c r="G60" s="155"/>
      <c r="H60" s="155"/>
      <c r="I60" s="155"/>
      <c r="J60" s="155"/>
      <c r="K60" s="155"/>
      <c r="L60" s="155"/>
      <c r="M60" s="155"/>
      <c r="N60" s="155"/>
      <c r="O60" s="155"/>
    </row>
    <row r="61" spans="1:15">
      <c r="A61" s="155"/>
      <c r="B61" s="155"/>
      <c r="C61" s="155"/>
      <c r="D61" s="155"/>
      <c r="E61" s="155"/>
      <c r="F61" s="155"/>
      <c r="G61" s="155"/>
      <c r="H61" s="155"/>
      <c r="I61" s="155"/>
      <c r="J61" s="155"/>
      <c r="K61" s="155"/>
      <c r="L61" s="155"/>
      <c r="M61" s="155"/>
      <c r="N61" s="155"/>
      <c r="O61" s="155"/>
    </row>
    <row r="62" spans="1:15">
      <c r="A62" s="155"/>
      <c r="B62" s="155"/>
      <c r="C62" s="155"/>
      <c r="D62" s="155"/>
      <c r="E62" s="155"/>
      <c r="F62" s="155"/>
      <c r="G62" s="155"/>
      <c r="H62" s="155"/>
      <c r="I62" s="155"/>
      <c r="J62" s="155"/>
      <c r="K62" s="155"/>
      <c r="L62" s="155"/>
      <c r="M62" s="155"/>
      <c r="N62" s="155"/>
      <c r="O62" s="155"/>
    </row>
    <row r="63" spans="1:15">
      <c r="A63" s="155"/>
      <c r="B63" s="155"/>
      <c r="C63" s="155"/>
      <c r="D63" s="155"/>
      <c r="E63" s="155"/>
      <c r="F63" s="155"/>
      <c r="G63" s="155"/>
      <c r="H63" s="155"/>
      <c r="I63" s="155"/>
      <c r="J63" s="155"/>
      <c r="K63" s="155"/>
      <c r="L63" s="155"/>
      <c r="M63" s="155"/>
      <c r="N63" s="155"/>
      <c r="O63" s="155"/>
    </row>
    <row r="64" spans="1:15">
      <c r="A64" s="155"/>
      <c r="B64" s="155"/>
      <c r="C64" s="155"/>
      <c r="D64" s="155"/>
      <c r="E64" s="155"/>
      <c r="F64" s="155"/>
      <c r="G64" s="155"/>
      <c r="H64" s="155"/>
      <c r="I64" s="155"/>
      <c r="J64" s="155"/>
      <c r="K64" s="155"/>
      <c r="L64" s="155"/>
      <c r="M64" s="155"/>
      <c r="N64" s="155"/>
      <c r="O64" s="155"/>
    </row>
    <row r="65" spans="1:15">
      <c r="A65" s="155"/>
      <c r="B65" s="155"/>
      <c r="C65" s="155"/>
      <c r="D65" s="155"/>
      <c r="E65" s="155"/>
      <c r="F65" s="155"/>
      <c r="G65" s="155"/>
      <c r="H65" s="155"/>
      <c r="I65" s="155"/>
      <c r="J65" s="155"/>
      <c r="K65" s="155"/>
      <c r="L65" s="155"/>
      <c r="M65" s="155"/>
      <c r="N65" s="155"/>
      <c r="O65" s="155"/>
    </row>
    <row r="66" spans="1:15">
      <c r="A66" s="155"/>
      <c r="B66" s="155"/>
      <c r="C66" s="155"/>
      <c r="D66" s="155"/>
      <c r="E66" s="155"/>
      <c r="F66" s="155"/>
      <c r="G66" s="155"/>
      <c r="H66" s="155"/>
      <c r="I66" s="155"/>
      <c r="J66" s="155"/>
      <c r="K66" s="155"/>
      <c r="L66" s="155"/>
      <c r="M66" s="155"/>
      <c r="N66" s="155"/>
      <c r="O66" s="155"/>
    </row>
    <row r="67" spans="1:15">
      <c r="A67" s="155"/>
      <c r="B67" s="155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5"/>
    </row>
    <row r="68" spans="1:15">
      <c r="A68" s="155"/>
      <c r="B68" s="155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</row>
    <row r="69" spans="1:15">
      <c r="A69" s="155"/>
      <c r="B69" s="155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</row>
    <row r="70" spans="1:15">
      <c r="A70" s="155"/>
      <c r="B70" s="155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</row>
    <row r="71" spans="1:15">
      <c r="A71" s="155"/>
      <c r="B71" s="155"/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</row>
    <row r="72" spans="1:15">
      <c r="A72" s="155"/>
      <c r="B72" s="155"/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</row>
    <row r="73" spans="1:15">
      <c r="A73" s="155"/>
      <c r="B73" s="155"/>
      <c r="C73" s="155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55"/>
    </row>
    <row r="74" spans="1:15">
      <c r="A74" s="155"/>
      <c r="B74" s="155"/>
      <c r="C74" s="155"/>
      <c r="D74" s="155"/>
      <c r="E74" s="155"/>
      <c r="F74" s="155"/>
      <c r="G74" s="155"/>
      <c r="H74" s="155"/>
      <c r="I74" s="155"/>
      <c r="J74" s="155"/>
      <c r="K74" s="155"/>
      <c r="L74" s="155"/>
      <c r="M74" s="155"/>
      <c r="N74" s="155"/>
      <c r="O74" s="155"/>
    </row>
    <row r="75" spans="1:15">
      <c r="A75" s="155"/>
      <c r="B75" s="155"/>
      <c r="C75" s="155"/>
      <c r="D75" s="155"/>
      <c r="E75" s="155"/>
      <c r="F75" s="155"/>
      <c r="G75" s="155"/>
      <c r="H75" s="155"/>
      <c r="I75" s="155"/>
      <c r="J75" s="155"/>
      <c r="K75" s="155"/>
      <c r="L75" s="155"/>
      <c r="M75" s="155"/>
      <c r="N75" s="155"/>
      <c r="O75" s="155"/>
    </row>
    <row r="76" spans="1:15">
      <c r="A76" s="155"/>
      <c r="B76" s="155"/>
      <c r="C76" s="155"/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</row>
    <row r="77" spans="1:15">
      <c r="A77" s="155"/>
      <c r="B77" s="155"/>
      <c r="C77" s="155"/>
      <c r="D77" s="155"/>
      <c r="E77" s="155"/>
      <c r="F77" s="155"/>
      <c r="G77" s="155"/>
      <c r="H77" s="155"/>
      <c r="I77" s="155"/>
      <c r="J77" s="155"/>
      <c r="K77" s="155"/>
      <c r="L77" s="155"/>
      <c r="M77" s="155"/>
      <c r="N77" s="155"/>
      <c r="O77" s="155"/>
    </row>
    <row r="78" spans="1:15">
      <c r="A78" s="155"/>
      <c r="B78" s="155"/>
      <c r="C78" s="155"/>
      <c r="D78" s="155"/>
      <c r="E78" s="155"/>
      <c r="F78" s="155"/>
      <c r="G78" s="155"/>
      <c r="H78" s="155"/>
      <c r="I78" s="155"/>
      <c r="J78" s="155"/>
      <c r="K78" s="155"/>
      <c r="L78" s="155"/>
      <c r="M78" s="155"/>
      <c r="N78" s="155"/>
      <c r="O78" s="155"/>
    </row>
    <row r="79" spans="1:15">
      <c r="A79" s="155"/>
      <c r="B79" s="155"/>
      <c r="C79" s="155"/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5"/>
      <c r="O79" s="155"/>
    </row>
    <row r="80" spans="1:15">
      <c r="A80" s="155"/>
      <c r="B80" s="155"/>
      <c r="C80" s="155"/>
      <c r="D80" s="155"/>
      <c r="E80" s="155"/>
      <c r="F80" s="155"/>
      <c r="G80" s="155"/>
      <c r="H80" s="155"/>
      <c r="I80" s="155"/>
      <c r="J80" s="155"/>
      <c r="K80" s="155"/>
      <c r="L80" s="155"/>
      <c r="M80" s="155"/>
      <c r="N80" s="155"/>
      <c r="O80" s="155"/>
    </row>
    <row r="81" spans="1:15">
      <c r="A81" s="155"/>
      <c r="B81" s="155"/>
      <c r="C81" s="155"/>
      <c r="D81" s="155"/>
      <c r="E81" s="155"/>
      <c r="F81" s="155"/>
      <c r="G81" s="155"/>
      <c r="H81" s="155"/>
      <c r="I81" s="155"/>
      <c r="J81" s="155"/>
      <c r="K81" s="155"/>
      <c r="L81" s="155"/>
      <c r="M81" s="155"/>
      <c r="N81" s="155"/>
      <c r="O81" s="155"/>
    </row>
    <row r="82" spans="1:15">
      <c r="A82" s="155"/>
      <c r="B82" s="155"/>
      <c r="C82" s="155"/>
      <c r="D82" s="155"/>
      <c r="E82" s="155"/>
      <c r="F82" s="155"/>
      <c r="G82" s="155"/>
      <c r="H82" s="155"/>
      <c r="I82" s="155"/>
      <c r="J82" s="155"/>
      <c r="K82" s="155"/>
      <c r="L82" s="155"/>
      <c r="M82" s="155"/>
      <c r="N82" s="155"/>
      <c r="O82" s="155"/>
    </row>
    <row r="83" spans="1:15">
      <c r="A83" s="155"/>
      <c r="B83" s="155"/>
      <c r="C83" s="155"/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55"/>
      <c r="O83" s="155"/>
    </row>
    <row r="84" spans="1:15">
      <c r="A84" s="155"/>
      <c r="B84" s="155"/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  <c r="O84" s="155"/>
    </row>
    <row r="85" spans="1:15">
      <c r="A85" s="155"/>
      <c r="B85" s="155"/>
      <c r="C85" s="155"/>
      <c r="D85" s="155"/>
      <c r="E85" s="155"/>
      <c r="F85" s="155"/>
      <c r="G85" s="155"/>
      <c r="H85" s="155"/>
      <c r="I85" s="155"/>
      <c r="J85" s="155"/>
      <c r="K85" s="155"/>
      <c r="L85" s="155"/>
      <c r="M85" s="155"/>
      <c r="N85" s="155"/>
      <c r="O85" s="155"/>
    </row>
    <row r="86" spans="1:15">
      <c r="A86" s="155"/>
      <c r="B86" s="155"/>
      <c r="C86" s="155"/>
      <c r="D86" s="155"/>
      <c r="E86" s="155"/>
      <c r="F86" s="155"/>
      <c r="G86" s="155"/>
      <c r="H86" s="155"/>
      <c r="I86" s="155"/>
      <c r="J86" s="155"/>
      <c r="K86" s="155"/>
      <c r="L86" s="155"/>
      <c r="M86" s="155"/>
      <c r="N86" s="155"/>
      <c r="O86" s="155"/>
    </row>
    <row r="87" spans="1:15">
      <c r="A87" s="155"/>
      <c r="B87" s="155"/>
      <c r="C87" s="155"/>
      <c r="D87" s="155"/>
      <c r="E87" s="155"/>
      <c r="F87" s="155"/>
      <c r="G87" s="155"/>
      <c r="H87" s="155"/>
      <c r="I87" s="155"/>
      <c r="J87" s="155"/>
      <c r="K87" s="155"/>
      <c r="L87" s="155"/>
      <c r="M87" s="155"/>
      <c r="N87" s="155"/>
      <c r="O87" s="155"/>
    </row>
    <row r="88" spans="1:15">
      <c r="A88" s="155"/>
      <c r="B88" s="155"/>
      <c r="C88" s="155"/>
      <c r="D88" s="155"/>
      <c r="E88" s="155"/>
      <c r="F88" s="155"/>
      <c r="G88" s="155"/>
      <c r="H88" s="155"/>
      <c r="I88" s="155"/>
      <c r="J88" s="155"/>
      <c r="K88" s="155"/>
      <c r="L88" s="155"/>
      <c r="M88" s="155"/>
      <c r="N88" s="155"/>
      <c r="O88" s="155"/>
    </row>
    <row r="89" spans="1:15">
      <c r="A89" s="155"/>
      <c r="B89" s="155"/>
      <c r="C89" s="155"/>
      <c r="D89" s="155"/>
      <c r="E89" s="155"/>
      <c r="F89" s="155"/>
      <c r="G89" s="155"/>
      <c r="H89" s="155"/>
      <c r="I89" s="155"/>
      <c r="J89" s="155"/>
      <c r="K89" s="155"/>
      <c r="L89" s="155"/>
      <c r="M89" s="155"/>
      <c r="N89" s="155"/>
      <c r="O89" s="155"/>
    </row>
    <row r="90" spans="1:15">
      <c r="A90" s="155"/>
      <c r="B90" s="155"/>
      <c r="C90" s="155"/>
      <c r="D90" s="155"/>
      <c r="E90" s="155"/>
      <c r="F90" s="155"/>
      <c r="G90" s="155"/>
      <c r="H90" s="155"/>
      <c r="I90" s="155"/>
      <c r="J90" s="155"/>
      <c r="K90" s="155"/>
      <c r="L90" s="155"/>
      <c r="M90" s="155"/>
      <c r="N90" s="155"/>
      <c r="O90" s="155"/>
    </row>
    <row r="91" spans="1:15">
      <c r="A91" s="155"/>
      <c r="B91" s="155"/>
      <c r="C91" s="155"/>
      <c r="D91" s="15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</row>
    <row r="92" spans="1:15">
      <c r="A92" s="155"/>
      <c r="B92" s="155"/>
      <c r="C92" s="155"/>
      <c r="D92" s="155"/>
      <c r="E92" s="155"/>
      <c r="F92" s="155"/>
      <c r="G92" s="155"/>
      <c r="H92" s="155"/>
      <c r="I92" s="155"/>
      <c r="J92" s="155"/>
      <c r="K92" s="155"/>
      <c r="L92" s="155"/>
      <c r="M92" s="155"/>
      <c r="N92" s="155"/>
      <c r="O92" s="155"/>
    </row>
    <row r="93" spans="1:15">
      <c r="A93" s="155"/>
      <c r="B93" s="155"/>
      <c r="C93" s="155"/>
      <c r="D93" s="155"/>
      <c r="E93" s="155"/>
      <c r="F93" s="155"/>
      <c r="G93" s="155"/>
      <c r="H93" s="155"/>
      <c r="I93" s="155"/>
      <c r="J93" s="155"/>
      <c r="K93" s="155"/>
      <c r="L93" s="155"/>
      <c r="M93" s="155"/>
      <c r="N93" s="155"/>
      <c r="O93" s="155"/>
    </row>
    <row r="94" spans="1:15">
      <c r="A94" s="155"/>
      <c r="B94" s="155"/>
      <c r="C94" s="155"/>
      <c r="D94" s="155"/>
      <c r="E94" s="155"/>
      <c r="F94" s="155"/>
      <c r="G94" s="155"/>
      <c r="H94" s="155"/>
      <c r="I94" s="155"/>
      <c r="J94" s="155"/>
      <c r="K94" s="155"/>
      <c r="L94" s="155"/>
      <c r="M94" s="155"/>
      <c r="N94" s="155"/>
      <c r="O94" s="155"/>
    </row>
    <row r="95" spans="1:15">
      <c r="A95" s="155"/>
      <c r="B95" s="155"/>
      <c r="C95" s="155"/>
      <c r="D95" s="155"/>
      <c r="E95" s="155"/>
      <c r="F95" s="155"/>
      <c r="G95" s="155"/>
      <c r="H95" s="155"/>
      <c r="I95" s="155"/>
      <c r="J95" s="155"/>
      <c r="K95" s="155"/>
      <c r="L95" s="155"/>
      <c r="M95" s="155"/>
      <c r="N95" s="155"/>
      <c r="O95" s="155"/>
    </row>
    <row r="96" spans="1:15">
      <c r="A96" s="155"/>
      <c r="B96" s="155"/>
      <c r="C96" s="155"/>
      <c r="D96" s="155"/>
      <c r="E96" s="155"/>
      <c r="F96" s="155"/>
      <c r="G96" s="155"/>
      <c r="H96" s="155"/>
      <c r="I96" s="155"/>
      <c r="J96" s="155"/>
      <c r="K96" s="155"/>
      <c r="L96" s="155"/>
      <c r="M96" s="155"/>
      <c r="N96" s="155"/>
      <c r="O96" s="155"/>
    </row>
    <row r="97" spans="1:15">
      <c r="A97" s="155"/>
      <c r="B97" s="155"/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  <c r="O97" s="155"/>
    </row>
    <row r="98" spans="1:15">
      <c r="A98" s="155"/>
      <c r="B98" s="155"/>
      <c r="C98" s="155"/>
      <c r="D98" s="155"/>
      <c r="E98" s="155"/>
      <c r="F98" s="155"/>
      <c r="G98" s="155"/>
      <c r="H98" s="155"/>
      <c r="I98" s="155"/>
      <c r="J98" s="155"/>
      <c r="K98" s="155"/>
      <c r="L98" s="155"/>
      <c r="M98" s="155"/>
      <c r="N98" s="155"/>
      <c r="O98" s="155"/>
    </row>
    <row r="99" spans="1:15">
      <c r="A99" s="155"/>
      <c r="B99" s="155"/>
      <c r="C99" s="155"/>
      <c r="D99" s="155"/>
      <c r="E99" s="155"/>
      <c r="F99" s="155"/>
      <c r="G99" s="155"/>
      <c r="H99" s="155"/>
      <c r="I99" s="155"/>
      <c r="J99" s="155"/>
      <c r="K99" s="155"/>
      <c r="L99" s="155"/>
      <c r="M99" s="155"/>
      <c r="N99" s="155"/>
      <c r="O99" s="155"/>
    </row>
    <row r="100" spans="1:15">
      <c r="A100" s="155"/>
      <c r="B100" s="155"/>
      <c r="C100" s="155"/>
      <c r="D100" s="155"/>
      <c r="E100" s="155"/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</row>
    <row r="101" spans="1:15">
      <c r="A101" s="155"/>
      <c r="B101" s="155"/>
      <c r="C101" s="155"/>
      <c r="D101" s="155"/>
      <c r="E101" s="155"/>
      <c r="F101" s="155"/>
      <c r="G101" s="155"/>
      <c r="H101" s="155"/>
      <c r="I101" s="155"/>
      <c r="J101" s="155"/>
      <c r="K101" s="155"/>
      <c r="L101" s="155"/>
      <c r="M101" s="155"/>
      <c r="N101" s="155"/>
      <c r="O101" s="155"/>
    </row>
    <row r="102" spans="1:15">
      <c r="A102" s="155"/>
      <c r="B102" s="155"/>
      <c r="C102" s="155"/>
      <c r="D102" s="155"/>
      <c r="E102" s="155"/>
      <c r="F102" s="155"/>
      <c r="G102" s="155"/>
      <c r="H102" s="155"/>
      <c r="I102" s="155"/>
      <c r="J102" s="155"/>
      <c r="K102" s="155"/>
      <c r="L102" s="155"/>
      <c r="M102" s="155"/>
      <c r="N102" s="155"/>
      <c r="O102" s="155"/>
    </row>
    <row r="103" spans="1:15">
      <c r="A103" s="155"/>
      <c r="B103" s="155"/>
      <c r="C103" s="155"/>
      <c r="D103" s="155"/>
      <c r="E103" s="155"/>
      <c r="F103" s="155"/>
      <c r="G103" s="155"/>
      <c r="H103" s="155"/>
      <c r="I103" s="155"/>
      <c r="J103" s="155"/>
      <c r="K103" s="155"/>
      <c r="L103" s="155"/>
      <c r="M103" s="155"/>
      <c r="N103" s="155"/>
      <c r="O103" s="155"/>
    </row>
    <row r="104" spans="1:15">
      <c r="A104" s="155"/>
      <c r="B104" s="155"/>
      <c r="C104" s="155"/>
      <c r="D104" s="155"/>
      <c r="E104" s="155"/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</row>
    <row r="105" spans="1:15">
      <c r="A105" s="155"/>
      <c r="B105" s="155"/>
      <c r="C105" s="155"/>
      <c r="D105" s="155"/>
      <c r="E105" s="155"/>
      <c r="F105" s="155"/>
      <c r="G105" s="155"/>
      <c r="H105" s="155"/>
      <c r="I105" s="155"/>
      <c r="J105" s="155"/>
      <c r="K105" s="155"/>
      <c r="L105" s="155"/>
      <c r="M105" s="155"/>
      <c r="N105" s="155"/>
      <c r="O105" s="155"/>
    </row>
    <row r="106" spans="1:15">
      <c r="A106" s="155"/>
      <c r="B106" s="155"/>
      <c r="C106" s="155"/>
      <c r="D106" s="155"/>
      <c r="E106" s="155"/>
      <c r="F106" s="155"/>
      <c r="G106" s="155"/>
      <c r="H106" s="155"/>
      <c r="I106" s="155"/>
      <c r="J106" s="155"/>
      <c r="K106" s="155"/>
      <c r="L106" s="155"/>
      <c r="M106" s="155"/>
      <c r="N106" s="155"/>
      <c r="O106" s="155"/>
    </row>
    <row r="107" spans="1:15">
      <c r="A107" s="155"/>
      <c r="B107" s="155"/>
      <c r="C107" s="155"/>
      <c r="D107" s="155"/>
      <c r="E107" s="155"/>
      <c r="F107" s="155"/>
      <c r="G107" s="155"/>
      <c r="H107" s="155"/>
      <c r="I107" s="155"/>
      <c r="J107" s="155"/>
      <c r="K107" s="155"/>
      <c r="L107" s="155"/>
      <c r="M107" s="155"/>
      <c r="N107" s="155"/>
      <c r="O107" s="155"/>
    </row>
    <row r="108" spans="1:15">
      <c r="A108" s="155"/>
      <c r="B108" s="155"/>
      <c r="C108" s="155"/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  <c r="O108" s="155"/>
    </row>
    <row r="109" spans="1:15">
      <c r="A109" s="155"/>
      <c r="B109" s="155"/>
      <c r="C109" s="155"/>
      <c r="D109" s="155"/>
      <c r="E109" s="155"/>
      <c r="F109" s="155"/>
      <c r="G109" s="155"/>
      <c r="H109" s="155"/>
      <c r="I109" s="155"/>
      <c r="J109" s="155"/>
      <c r="K109" s="155"/>
      <c r="L109" s="155"/>
      <c r="M109" s="155"/>
      <c r="N109" s="155"/>
      <c r="O109" s="155"/>
    </row>
    <row r="110" spans="1:15">
      <c r="A110" s="155"/>
      <c r="B110" s="155"/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  <c r="O110" s="155"/>
    </row>
    <row r="111" spans="1:15">
      <c r="A111" s="155"/>
      <c r="B111" s="155"/>
      <c r="C111" s="155"/>
      <c r="D111" s="155"/>
      <c r="E111" s="155"/>
      <c r="F111" s="155"/>
      <c r="G111" s="155"/>
      <c r="H111" s="155"/>
      <c r="I111" s="155"/>
      <c r="J111" s="155"/>
      <c r="K111" s="155"/>
      <c r="L111" s="155"/>
      <c r="M111" s="155"/>
      <c r="N111" s="155"/>
      <c r="O111" s="155"/>
    </row>
    <row r="112" spans="1:15">
      <c r="A112" s="155"/>
      <c r="B112" s="155"/>
      <c r="C112" s="155"/>
      <c r="D112" s="155"/>
      <c r="E112" s="155"/>
      <c r="F112" s="155"/>
      <c r="G112" s="155"/>
      <c r="H112" s="155"/>
      <c r="I112" s="155"/>
      <c r="J112" s="155"/>
      <c r="K112" s="155"/>
      <c r="L112" s="155"/>
      <c r="M112" s="155"/>
      <c r="N112" s="155"/>
      <c r="O112" s="155"/>
    </row>
    <row r="113" spans="1:15">
      <c r="A113" s="155"/>
      <c r="B113" s="155"/>
      <c r="C113" s="155"/>
      <c r="D113" s="155"/>
      <c r="E113" s="155"/>
      <c r="F113" s="155"/>
      <c r="G113" s="155"/>
      <c r="H113" s="155"/>
      <c r="I113" s="155"/>
      <c r="J113" s="155"/>
      <c r="K113" s="155"/>
      <c r="L113" s="155"/>
      <c r="M113" s="155"/>
      <c r="N113" s="155"/>
      <c r="O113" s="155"/>
    </row>
    <row r="114" spans="1:15">
      <c r="A114" s="155"/>
      <c r="B114" s="155"/>
      <c r="C114" s="155"/>
      <c r="D114" s="155"/>
      <c r="E114" s="155"/>
      <c r="F114" s="155"/>
      <c r="G114" s="155"/>
      <c r="H114" s="155"/>
      <c r="I114" s="155"/>
      <c r="J114" s="155"/>
      <c r="K114" s="155"/>
      <c r="L114" s="155"/>
      <c r="M114" s="155"/>
      <c r="N114" s="155"/>
      <c r="O114" s="155"/>
    </row>
    <row r="115" spans="1:15">
      <c r="A115" s="155"/>
      <c r="B115" s="155"/>
      <c r="C115" s="155"/>
      <c r="D115" s="155"/>
      <c r="E115" s="155"/>
      <c r="F115" s="155"/>
      <c r="G115" s="155"/>
      <c r="H115" s="155"/>
      <c r="I115" s="155"/>
      <c r="J115" s="155"/>
      <c r="K115" s="155"/>
      <c r="L115" s="155"/>
      <c r="M115" s="155"/>
      <c r="N115" s="155"/>
      <c r="O115" s="155"/>
    </row>
    <row r="116" spans="1:15">
      <c r="A116" s="155"/>
      <c r="B116" s="155"/>
      <c r="C116" s="155"/>
      <c r="D116" s="155"/>
      <c r="E116" s="155"/>
      <c r="F116" s="155"/>
      <c r="G116" s="155"/>
      <c r="H116" s="155"/>
      <c r="I116" s="155"/>
      <c r="J116" s="155"/>
      <c r="K116" s="155"/>
      <c r="L116" s="155"/>
      <c r="M116" s="155"/>
      <c r="N116" s="155"/>
      <c r="O116" s="155"/>
    </row>
    <row r="117" spans="1:15">
      <c r="A117" s="155"/>
      <c r="B117" s="155"/>
      <c r="C117" s="155"/>
      <c r="D117" s="155"/>
      <c r="E117" s="155"/>
      <c r="F117" s="155"/>
      <c r="G117" s="155"/>
      <c r="H117" s="155"/>
      <c r="I117" s="155"/>
      <c r="J117" s="155"/>
      <c r="K117" s="155"/>
      <c r="L117" s="155"/>
      <c r="M117" s="155"/>
      <c r="N117" s="155"/>
      <c r="O117" s="155"/>
    </row>
    <row r="118" spans="1:15">
      <c r="A118" s="155"/>
      <c r="B118" s="155"/>
      <c r="C118" s="155"/>
      <c r="D118" s="155"/>
      <c r="E118" s="155"/>
      <c r="F118" s="155"/>
      <c r="G118" s="155"/>
      <c r="H118" s="155"/>
      <c r="I118" s="155"/>
      <c r="J118" s="155"/>
      <c r="K118" s="155"/>
      <c r="L118" s="155"/>
      <c r="M118" s="155"/>
      <c r="N118" s="155"/>
      <c r="O118" s="155"/>
    </row>
    <row r="119" spans="1:15">
      <c r="A119" s="155"/>
      <c r="B119" s="155"/>
      <c r="C119" s="155"/>
      <c r="D119" s="155"/>
      <c r="E119" s="155"/>
      <c r="F119" s="155"/>
      <c r="G119" s="155"/>
      <c r="H119" s="155"/>
      <c r="I119" s="155"/>
      <c r="J119" s="155"/>
      <c r="K119" s="155"/>
      <c r="L119" s="155"/>
      <c r="M119" s="155"/>
      <c r="N119" s="155"/>
      <c r="O119" s="155"/>
    </row>
    <row r="120" spans="1:15">
      <c r="A120" s="155"/>
      <c r="B120" s="155"/>
      <c r="C120" s="155"/>
      <c r="D120" s="155"/>
      <c r="E120" s="155"/>
      <c r="F120" s="155"/>
      <c r="G120" s="155"/>
      <c r="H120" s="155"/>
      <c r="I120" s="155"/>
      <c r="J120" s="155"/>
      <c r="K120" s="155"/>
      <c r="L120" s="155"/>
      <c r="M120" s="155"/>
      <c r="N120" s="155"/>
      <c r="O120" s="155"/>
    </row>
    <row r="121" spans="1:15">
      <c r="A121" s="155"/>
      <c r="B121" s="155"/>
      <c r="C121" s="155"/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  <c r="O121" s="155"/>
    </row>
    <row r="122" spans="1:15">
      <c r="A122" s="155"/>
      <c r="B122" s="155"/>
      <c r="C122" s="155"/>
      <c r="D122" s="155"/>
      <c r="E122" s="155"/>
      <c r="F122" s="155"/>
      <c r="G122" s="155"/>
      <c r="H122" s="155"/>
      <c r="I122" s="155"/>
      <c r="J122" s="155"/>
      <c r="K122" s="155"/>
      <c r="L122" s="155"/>
      <c r="M122" s="155"/>
      <c r="N122" s="155"/>
      <c r="O122" s="155"/>
    </row>
    <row r="123" spans="1:15">
      <c r="A123" s="155"/>
      <c r="B123" s="155"/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  <c r="O123" s="155"/>
    </row>
    <row r="124" spans="1:15">
      <c r="A124" s="155"/>
      <c r="B124" s="155"/>
      <c r="C124" s="155"/>
      <c r="D124" s="155"/>
      <c r="E124" s="155"/>
      <c r="F124" s="155"/>
      <c r="G124" s="155"/>
      <c r="H124" s="155"/>
      <c r="I124" s="155"/>
      <c r="J124" s="155"/>
      <c r="K124" s="155"/>
      <c r="L124" s="155"/>
      <c r="M124" s="155"/>
      <c r="N124" s="155"/>
      <c r="O124" s="155"/>
    </row>
    <row r="125" spans="1:15">
      <c r="A125" s="155"/>
      <c r="B125" s="155"/>
      <c r="C125" s="155"/>
      <c r="D125" s="155"/>
      <c r="E125" s="155"/>
      <c r="F125" s="155"/>
      <c r="G125" s="155"/>
      <c r="H125" s="155"/>
      <c r="I125" s="155"/>
      <c r="J125" s="155"/>
      <c r="K125" s="155"/>
      <c r="L125" s="155"/>
      <c r="M125" s="155"/>
      <c r="N125" s="155"/>
      <c r="O125" s="155"/>
    </row>
    <row r="126" spans="1:15">
      <c r="A126" s="155"/>
      <c r="B126" s="155"/>
      <c r="C126" s="155"/>
      <c r="D126" s="155"/>
      <c r="E126" s="155"/>
      <c r="F126" s="155"/>
      <c r="G126" s="155"/>
      <c r="H126" s="155"/>
      <c r="I126" s="155"/>
      <c r="J126" s="155"/>
      <c r="K126" s="155"/>
      <c r="L126" s="155"/>
      <c r="M126" s="155"/>
      <c r="N126" s="155"/>
      <c r="O126" s="155"/>
    </row>
    <row r="127" spans="1:15">
      <c r="A127" s="155"/>
      <c r="B127" s="155"/>
      <c r="C127" s="155"/>
      <c r="D127" s="155"/>
      <c r="E127" s="155"/>
      <c r="F127" s="155"/>
      <c r="G127" s="155"/>
      <c r="H127" s="155"/>
      <c r="I127" s="155"/>
      <c r="J127" s="155"/>
      <c r="K127" s="155"/>
      <c r="L127" s="155"/>
      <c r="M127" s="155"/>
      <c r="N127" s="155"/>
      <c r="O127" s="155"/>
    </row>
    <row r="128" spans="1:15">
      <c r="A128" s="155"/>
      <c r="B128" s="155"/>
      <c r="C128" s="155"/>
      <c r="D128" s="155"/>
      <c r="E128" s="155"/>
      <c r="F128" s="155"/>
      <c r="G128" s="155"/>
      <c r="H128" s="155"/>
      <c r="I128" s="155"/>
      <c r="J128" s="155"/>
      <c r="K128" s="155"/>
      <c r="L128" s="155"/>
      <c r="M128" s="155"/>
      <c r="N128" s="155"/>
      <c r="O128" s="155"/>
    </row>
    <row r="129" spans="1:15">
      <c r="A129" s="155"/>
      <c r="B129" s="155"/>
      <c r="C129" s="155"/>
      <c r="D129" s="155"/>
      <c r="E129" s="155"/>
      <c r="F129" s="155"/>
      <c r="G129" s="155"/>
      <c r="H129" s="155"/>
      <c r="I129" s="155"/>
      <c r="J129" s="155"/>
      <c r="K129" s="155"/>
      <c r="L129" s="155"/>
      <c r="M129" s="155"/>
      <c r="N129" s="155"/>
      <c r="O129" s="155"/>
    </row>
    <row r="130" spans="1:15">
      <c r="A130" s="155"/>
      <c r="B130" s="155"/>
      <c r="C130" s="155"/>
      <c r="D130" s="155"/>
      <c r="E130" s="155"/>
      <c r="F130" s="155"/>
      <c r="G130" s="155"/>
      <c r="H130" s="155"/>
      <c r="I130" s="155"/>
      <c r="J130" s="155"/>
      <c r="K130" s="155"/>
      <c r="L130" s="155"/>
      <c r="M130" s="155"/>
      <c r="N130" s="155"/>
      <c r="O130" s="155"/>
    </row>
    <row r="131" spans="1:15">
      <c r="A131" s="155"/>
      <c r="B131" s="155"/>
      <c r="C131" s="155"/>
      <c r="D131" s="155"/>
      <c r="E131" s="155"/>
      <c r="F131" s="155"/>
      <c r="G131" s="155"/>
      <c r="H131" s="155"/>
      <c r="I131" s="155"/>
      <c r="J131" s="155"/>
      <c r="K131" s="155"/>
      <c r="L131" s="155"/>
      <c r="M131" s="155"/>
      <c r="N131" s="155"/>
      <c r="O131" s="155"/>
    </row>
  </sheetData>
  <protectedRanges>
    <protectedRange password="CE3A" sqref="D2:D34" name="Range1_1_3_3_1_1"/>
    <protectedRange password="CE3A" sqref="B2:B31" name="Range1_1_3_3_1_2"/>
    <protectedRange password="CE3A" sqref="B33:B34 B36:B37" name="Range1_1_2_2_1_1"/>
  </protectedRanges>
  <conditionalFormatting sqref="B10:B13 B19:B20">
    <cfRule type="cellIs" dxfId="152" priority="1" stopIfTrue="1" operator="equal">
      <formula>0</formula>
    </cfRule>
  </conditionalFormatting>
  <conditionalFormatting sqref="D10:D14 D19:D22 D37:D39">
    <cfRule type="cellIs" dxfId="151" priority="3" stopIfTrue="1" operator="equal">
      <formula>0</formula>
    </cfRule>
  </conditionalFormatting>
  <conditionalFormatting sqref="E9:E11 E32:E35">
    <cfRule type="cellIs" dxfId="150" priority="2" stopIfTrue="1" operator="equal">
      <formula>0</formula>
    </cfRule>
  </conditionalFormatting>
  <dataValidations count="1">
    <dataValidation allowBlank="1" showInputMessage="1" showErrorMessage="1" prompt="Name of Candidate" sqref="I38:I42 J36 J17"/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H88"/>
  <sheetViews>
    <sheetView view="pageBreakPreview" topLeftCell="A68" zoomScale="85" zoomScaleNormal="115" zoomScaleSheetLayoutView="85" workbookViewId="0">
      <selection activeCell="A79" sqref="A79:B84"/>
    </sheetView>
  </sheetViews>
  <sheetFormatPr defaultColWidth="9.140625" defaultRowHeight="12.75"/>
  <cols>
    <col min="1" max="1" width="4.85546875" style="1" bestFit="1" customWidth="1"/>
    <col min="2" max="2" width="35.7109375" style="1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1" width="5.7109375" style="1" customWidth="1"/>
    <col min="22" max="22" width="7.7109375" style="1" customWidth="1"/>
    <col min="23" max="23" width="3.7109375" style="1" customWidth="1"/>
    <col min="24" max="24" width="4.140625" style="1" customWidth="1"/>
    <col min="25" max="25" width="4.42578125" style="1" bestFit="1" customWidth="1"/>
    <col min="26" max="27" width="3.42578125" style="1" bestFit="1" customWidth="1"/>
    <col min="28" max="28" width="5.5703125" style="1" bestFit="1" customWidth="1"/>
    <col min="29" max="29" width="3.42578125" style="1" bestFit="1" customWidth="1"/>
    <col min="30" max="30" width="5.5703125" style="1" bestFit="1" customWidth="1"/>
    <col min="31" max="31" width="3.5703125" style="1" bestFit="1" customWidth="1"/>
    <col min="32" max="32" width="6.140625" style="1" bestFit="1" customWidth="1"/>
    <col min="33" max="33" width="3.5703125" style="1" bestFit="1" customWidth="1"/>
    <col min="34" max="34" width="6.140625" style="1" bestFit="1" customWidth="1"/>
    <col min="35" max="16384" width="9.140625" style="1"/>
  </cols>
  <sheetData>
    <row r="1" spans="1:25">
      <c r="A1" s="163" t="str">
        <f>TITLE!A1</f>
        <v>PMSHREE SCHOOL JAWAHAR NAVODAYA VIDYALAYA, SCHOOL ________________NAME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</row>
    <row r="2" spans="1:25">
      <c r="A2" s="163" t="str">
        <f>TITLE!A2</f>
        <v>CONSOLIDATED RESULT 2025-26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</row>
    <row r="3" spans="1:25">
      <c r="A3" s="163" t="str">
        <f>TITLE!A3</f>
        <v>PWT-1 (APRIL-2025)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</row>
    <row r="4" spans="1:25">
      <c r="A4" s="164" t="s">
        <v>21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</row>
    <row r="5" spans="1:25">
      <c r="A5" s="172" t="s">
        <v>10</v>
      </c>
      <c r="B5" s="172" t="s">
        <v>11</v>
      </c>
      <c r="C5" s="182" t="s">
        <v>50</v>
      </c>
      <c r="D5" s="183"/>
      <c r="E5" s="184"/>
      <c r="F5" s="182" t="s">
        <v>12</v>
      </c>
      <c r="G5" s="183"/>
      <c r="H5" s="184"/>
      <c r="I5" s="182" t="s">
        <v>14</v>
      </c>
      <c r="J5" s="183"/>
      <c r="K5" s="184"/>
      <c r="L5" s="182" t="s">
        <v>20</v>
      </c>
      <c r="M5" s="183"/>
      <c r="N5" s="184"/>
      <c r="O5" s="182" t="s">
        <v>15</v>
      </c>
      <c r="P5" s="183"/>
      <c r="Q5" s="184"/>
      <c r="R5" s="182" t="s">
        <v>16</v>
      </c>
      <c r="S5" s="183"/>
      <c r="T5" s="184"/>
      <c r="U5" s="30" t="s">
        <v>17</v>
      </c>
      <c r="V5" s="174" t="s">
        <v>18</v>
      </c>
      <c r="W5" s="169" t="s">
        <v>19</v>
      </c>
      <c r="X5" s="169" t="s">
        <v>30</v>
      </c>
    </row>
    <row r="6" spans="1:25" ht="31.5" customHeight="1">
      <c r="A6" s="172"/>
      <c r="B6" s="172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5"/>
      <c r="W6" s="169"/>
      <c r="X6" s="169"/>
    </row>
    <row r="7" spans="1:25" s="11" customFormat="1" ht="24.95" customHeight="1">
      <c r="A7" s="8">
        <v>601</v>
      </c>
      <c r="B7" s="57" t="str">
        <f>IF('STUDENT NAMES'!A2&lt;&gt;"",'STUDENT NAMES'!A2,"")</f>
        <v/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SUM(ROUND(C7,0)+ROUND(F7,0)+ROUND(I7,0)+ROUND(L7,0)+ROUND(O7,0)+ROUND(R7,0))</f>
        <v>0</v>
      </c>
      <c r="V7" s="10">
        <f>U7/240*100</f>
        <v>0</v>
      </c>
      <c r="W7" s="9">
        <f t="shared" ref="W7:W33" si="0">RANK(V7,$V$7:$V$53,0)</f>
        <v>1</v>
      </c>
      <c r="X7" s="8" t="str">
        <f>IF(V7&gt;=91,"A1",IF(V7&gt;=81,"A2",IF(V7&gt;=71,"B1",IF(V7&gt;=61,"B2",IF(V7&gt;=51,"C1",IF(V7&gt;=41,"C2",IF(V7&gt;=33,"D",IF(V7&gt;=21,"E1","E2"))))))))</f>
        <v>E2</v>
      </c>
      <c r="Y7" s="66"/>
    </row>
    <row r="8" spans="1:25" s="11" customFormat="1" ht="24.95" customHeight="1">
      <c r="A8" s="8">
        <v>602</v>
      </c>
      <c r="B8" s="57" t="str">
        <f>IF('STUDENT NAMES'!A3&lt;&gt;"",'STUDENT NAMES'!A3,"")</f>
        <v/>
      </c>
      <c r="C8" s="7"/>
      <c r="D8" s="9" t="str">
        <f t="shared" ref="D8:D53" si="1">IF(C8&gt;0,RANK(C8,$C$7:$C$53,0),"")</f>
        <v/>
      </c>
      <c r="E8" s="9" t="str">
        <f t="shared" ref="E8:E53" si="2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53" si="3">IF(F8&gt;0,RANK(F8,$F$7:$F$53,0),"")</f>
        <v/>
      </c>
      <c r="H8" s="9" t="str">
        <f t="shared" ref="H8:H53" si="4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53" si="5">IF(I8&gt;0,RANK(I8,$I$7:$I$53,0),"")</f>
        <v/>
      </c>
      <c r="K8" s="9" t="str">
        <f t="shared" ref="K8:K53" si="6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53" si="7">IF(L8&gt;0,RANK(L8,$L$7:$L$53,0),"")</f>
        <v/>
      </c>
      <c r="N8" s="9" t="str">
        <f t="shared" ref="N8:N53" si="8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53" si="9">IF(O8&gt;0,RANK(O8,$O$7:$O$53,0),"")</f>
        <v/>
      </c>
      <c r="Q8" s="9" t="str">
        <f t="shared" ref="Q8:Q53" si="10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53" si="11">IF(R8&gt;0,RANK(R8,$R$7:$R$53,0),"")</f>
        <v/>
      </c>
      <c r="T8" s="9" t="str">
        <f t="shared" ref="T8:T53" si="12">IF(R8&gt;0,IF(R8&gt;=36.4,"A1",IF(R8&gt;=32.4,"A2",IF(R8&gt;=28.4,"B1",IF(R8&gt;=24.4,"B2",IF(R8&gt;=20.4,"C1",IF(R8&gt;=16.4,"C2",IF(R8&gt;=13.2,"D1",IF(R8&gt;=8.4,"D2","E")))))))),"")</f>
        <v/>
      </c>
      <c r="U8" s="9">
        <f t="shared" ref="U8:U41" si="13">SUM(ROUND(C8,0)+ROUND(F8,0)+ROUND(I8,0)+ROUND(L8,0)+ROUND(O8,0)+ROUND(R8,0))</f>
        <v>0</v>
      </c>
      <c r="V8" s="10">
        <f t="shared" ref="V8:V41" si="14">U8/240*100</f>
        <v>0</v>
      </c>
      <c r="W8" s="9">
        <f t="shared" si="0"/>
        <v>1</v>
      </c>
      <c r="X8" s="8" t="str">
        <f t="shared" ref="X8:X33" si="15">IF(V8&gt;=91,"A1",IF(V8&gt;=81,"A2",IF(V8&gt;=71,"B1",IF(V8&gt;=61,"B2",IF(V8&gt;=51,"C1",IF(V8&gt;=41,"C2",IF(V8&gt;=33,"D",IF(V8&gt;=21,"E1","E2"))))))))</f>
        <v>E2</v>
      </c>
      <c r="Y8" s="66"/>
    </row>
    <row r="9" spans="1:25" s="11" customFormat="1" ht="24.95" customHeight="1">
      <c r="A9" s="8">
        <v>603</v>
      </c>
      <c r="B9" s="57" t="str">
        <f>IF('STUDENT NAMES'!A4&lt;&gt;"",'STUDENT NAMES'!A4,"")</f>
        <v/>
      </c>
      <c r="C9" s="7"/>
      <c r="D9" s="9" t="str">
        <f t="shared" si="1"/>
        <v/>
      </c>
      <c r="E9" s="9" t="str">
        <f t="shared" si="2"/>
        <v/>
      </c>
      <c r="F9" s="7"/>
      <c r="G9" s="9" t="str">
        <f t="shared" si="3"/>
        <v/>
      </c>
      <c r="H9" s="9" t="str">
        <f t="shared" si="4"/>
        <v/>
      </c>
      <c r="I9" s="7"/>
      <c r="J9" s="9" t="str">
        <f t="shared" si="5"/>
        <v/>
      </c>
      <c r="K9" s="9" t="str">
        <f t="shared" si="6"/>
        <v/>
      </c>
      <c r="L9" s="7"/>
      <c r="M9" s="9" t="str">
        <f t="shared" si="7"/>
        <v/>
      </c>
      <c r="N9" s="9" t="str">
        <f t="shared" si="8"/>
        <v/>
      </c>
      <c r="O9" s="7"/>
      <c r="P9" s="9" t="str">
        <f t="shared" si="9"/>
        <v/>
      </c>
      <c r="Q9" s="9" t="str">
        <f t="shared" si="10"/>
        <v/>
      </c>
      <c r="R9" s="7"/>
      <c r="S9" s="9" t="str">
        <f t="shared" si="11"/>
        <v/>
      </c>
      <c r="T9" s="9" t="str">
        <f t="shared" si="12"/>
        <v/>
      </c>
      <c r="U9" s="9">
        <f t="shared" si="13"/>
        <v>0</v>
      </c>
      <c r="V9" s="10">
        <f t="shared" si="14"/>
        <v>0</v>
      </c>
      <c r="W9" s="9">
        <f t="shared" si="0"/>
        <v>1</v>
      </c>
      <c r="X9" s="8" t="str">
        <f t="shared" si="15"/>
        <v>E2</v>
      </c>
      <c r="Y9" s="66"/>
    </row>
    <row r="10" spans="1:25" s="11" customFormat="1" ht="24.95" customHeight="1">
      <c r="A10" s="8">
        <v>604</v>
      </c>
      <c r="B10" s="57" t="str">
        <f>IF('STUDENT NAMES'!A5&lt;&gt;"",'STUDENT NAMES'!A5,"")</f>
        <v/>
      </c>
      <c r="C10" s="7"/>
      <c r="D10" s="9" t="str">
        <f t="shared" si="1"/>
        <v/>
      </c>
      <c r="E10" s="9" t="str">
        <f t="shared" si="2"/>
        <v/>
      </c>
      <c r="F10" s="7"/>
      <c r="G10" s="9" t="str">
        <f t="shared" si="3"/>
        <v/>
      </c>
      <c r="H10" s="9" t="str">
        <f t="shared" si="4"/>
        <v/>
      </c>
      <c r="I10" s="7"/>
      <c r="J10" s="9" t="str">
        <f t="shared" si="5"/>
        <v/>
      </c>
      <c r="K10" s="9" t="str">
        <f t="shared" si="6"/>
        <v/>
      </c>
      <c r="L10" s="7"/>
      <c r="M10" s="9" t="str">
        <f t="shared" si="7"/>
        <v/>
      </c>
      <c r="N10" s="9" t="str">
        <f t="shared" si="8"/>
        <v/>
      </c>
      <c r="O10" s="7"/>
      <c r="P10" s="9" t="str">
        <f t="shared" si="9"/>
        <v/>
      </c>
      <c r="Q10" s="9" t="str">
        <f t="shared" si="10"/>
        <v/>
      </c>
      <c r="R10" s="7"/>
      <c r="S10" s="9" t="str">
        <f t="shared" si="11"/>
        <v/>
      </c>
      <c r="T10" s="9" t="str">
        <f t="shared" si="12"/>
        <v/>
      </c>
      <c r="U10" s="9">
        <f t="shared" si="13"/>
        <v>0</v>
      </c>
      <c r="V10" s="10">
        <f t="shared" si="14"/>
        <v>0</v>
      </c>
      <c r="W10" s="9">
        <f t="shared" si="0"/>
        <v>1</v>
      </c>
      <c r="X10" s="8" t="str">
        <f t="shared" si="15"/>
        <v>E2</v>
      </c>
      <c r="Y10" s="66"/>
    </row>
    <row r="11" spans="1:25" s="11" customFormat="1" ht="24.95" customHeight="1">
      <c r="A11" s="8">
        <v>605</v>
      </c>
      <c r="B11" s="57" t="str">
        <f>IF('STUDENT NAMES'!A6&lt;&gt;"",'STUDENT NAMES'!A6,"")</f>
        <v/>
      </c>
      <c r="C11" s="6"/>
      <c r="D11" s="9" t="str">
        <f t="shared" si="1"/>
        <v/>
      </c>
      <c r="E11" s="9" t="str">
        <f t="shared" si="2"/>
        <v/>
      </c>
      <c r="F11" s="6"/>
      <c r="G11" s="9" t="str">
        <f t="shared" si="3"/>
        <v/>
      </c>
      <c r="H11" s="9" t="str">
        <f t="shared" si="4"/>
        <v/>
      </c>
      <c r="I11" s="6"/>
      <c r="J11" s="9" t="str">
        <f t="shared" si="5"/>
        <v/>
      </c>
      <c r="K11" s="9" t="str">
        <f t="shared" si="6"/>
        <v/>
      </c>
      <c r="L11" s="6"/>
      <c r="M11" s="9" t="str">
        <f t="shared" si="7"/>
        <v/>
      </c>
      <c r="N11" s="9" t="str">
        <f t="shared" si="8"/>
        <v/>
      </c>
      <c r="O11" s="6"/>
      <c r="P11" s="9" t="str">
        <f t="shared" si="9"/>
        <v/>
      </c>
      <c r="Q11" s="9" t="str">
        <f t="shared" si="10"/>
        <v/>
      </c>
      <c r="R11" s="6"/>
      <c r="S11" s="9" t="str">
        <f t="shared" si="11"/>
        <v/>
      </c>
      <c r="T11" s="9" t="str">
        <f t="shared" si="12"/>
        <v/>
      </c>
      <c r="U11" s="9">
        <f t="shared" si="13"/>
        <v>0</v>
      </c>
      <c r="V11" s="10">
        <f t="shared" si="14"/>
        <v>0</v>
      </c>
      <c r="W11" s="9">
        <f t="shared" si="0"/>
        <v>1</v>
      </c>
      <c r="X11" s="8" t="str">
        <f t="shared" si="15"/>
        <v>E2</v>
      </c>
      <c r="Y11" s="66"/>
    </row>
    <row r="12" spans="1:25" s="11" customFormat="1" ht="24.95" customHeight="1">
      <c r="A12" s="8">
        <v>606</v>
      </c>
      <c r="B12" s="57" t="str">
        <f>IF('STUDENT NAMES'!A7&lt;&gt;"",'STUDENT NAMES'!A7,"")</f>
        <v/>
      </c>
      <c r="C12" s="7"/>
      <c r="D12" s="9" t="str">
        <f t="shared" si="1"/>
        <v/>
      </c>
      <c r="E12" s="9" t="str">
        <f t="shared" si="2"/>
        <v/>
      </c>
      <c r="F12" s="7"/>
      <c r="G12" s="9" t="str">
        <f t="shared" si="3"/>
        <v/>
      </c>
      <c r="H12" s="9" t="str">
        <f t="shared" si="4"/>
        <v/>
      </c>
      <c r="I12" s="7"/>
      <c r="J12" s="9" t="str">
        <f t="shared" si="5"/>
        <v/>
      </c>
      <c r="K12" s="9" t="str">
        <f t="shared" si="6"/>
        <v/>
      </c>
      <c r="L12" s="7"/>
      <c r="M12" s="9" t="str">
        <f t="shared" si="7"/>
        <v/>
      </c>
      <c r="N12" s="9" t="str">
        <f t="shared" si="8"/>
        <v/>
      </c>
      <c r="O12" s="7"/>
      <c r="P12" s="9" t="str">
        <f t="shared" si="9"/>
        <v/>
      </c>
      <c r="Q12" s="9" t="str">
        <f t="shared" si="10"/>
        <v/>
      </c>
      <c r="R12" s="7"/>
      <c r="S12" s="9" t="str">
        <f t="shared" si="11"/>
        <v/>
      </c>
      <c r="T12" s="9" t="str">
        <f t="shared" si="12"/>
        <v/>
      </c>
      <c r="U12" s="9">
        <f t="shared" si="13"/>
        <v>0</v>
      </c>
      <c r="V12" s="10">
        <f t="shared" si="14"/>
        <v>0</v>
      </c>
      <c r="W12" s="9">
        <f t="shared" si="0"/>
        <v>1</v>
      </c>
      <c r="X12" s="8" t="str">
        <f t="shared" si="15"/>
        <v>E2</v>
      </c>
      <c r="Y12" s="67"/>
    </row>
    <row r="13" spans="1:25" s="11" customFormat="1" ht="24.95" customHeight="1">
      <c r="A13" s="8">
        <v>607</v>
      </c>
      <c r="B13" s="57" t="str">
        <f>IF('STUDENT NAMES'!A8&lt;&gt;"",'STUDENT NAMES'!A8,"")</f>
        <v/>
      </c>
      <c r="C13" s="7"/>
      <c r="D13" s="9" t="str">
        <f t="shared" si="1"/>
        <v/>
      </c>
      <c r="E13" s="9" t="str">
        <f t="shared" si="2"/>
        <v/>
      </c>
      <c r="F13" s="7"/>
      <c r="G13" s="9" t="str">
        <f t="shared" si="3"/>
        <v/>
      </c>
      <c r="H13" s="9" t="str">
        <f t="shared" si="4"/>
        <v/>
      </c>
      <c r="I13" s="7"/>
      <c r="J13" s="9" t="str">
        <f t="shared" si="5"/>
        <v/>
      </c>
      <c r="K13" s="9" t="str">
        <f t="shared" si="6"/>
        <v/>
      </c>
      <c r="L13" s="7"/>
      <c r="M13" s="9" t="str">
        <f t="shared" si="7"/>
        <v/>
      </c>
      <c r="N13" s="9" t="str">
        <f t="shared" si="8"/>
        <v/>
      </c>
      <c r="O13" s="7"/>
      <c r="P13" s="9" t="str">
        <f t="shared" si="9"/>
        <v/>
      </c>
      <c r="Q13" s="9" t="str">
        <f t="shared" si="10"/>
        <v/>
      </c>
      <c r="R13" s="7"/>
      <c r="S13" s="9" t="str">
        <f t="shared" si="11"/>
        <v/>
      </c>
      <c r="T13" s="9" t="str">
        <f t="shared" si="12"/>
        <v/>
      </c>
      <c r="U13" s="9">
        <f t="shared" si="13"/>
        <v>0</v>
      </c>
      <c r="V13" s="10">
        <f t="shared" si="14"/>
        <v>0</v>
      </c>
      <c r="W13" s="9">
        <f t="shared" si="0"/>
        <v>1</v>
      </c>
      <c r="X13" s="8" t="str">
        <f t="shared" si="15"/>
        <v>E2</v>
      </c>
      <c r="Y13" s="66"/>
    </row>
    <row r="14" spans="1:25" s="11" customFormat="1" ht="24.95" customHeight="1">
      <c r="A14" s="8">
        <v>608</v>
      </c>
      <c r="B14" s="57" t="str">
        <f>IF('STUDENT NAMES'!A9&lt;&gt;"",'STUDENT NAMES'!A9,"")</f>
        <v/>
      </c>
      <c r="C14" s="7"/>
      <c r="D14" s="9" t="str">
        <f t="shared" si="1"/>
        <v/>
      </c>
      <c r="E14" s="9" t="str">
        <f t="shared" si="2"/>
        <v/>
      </c>
      <c r="F14" s="7"/>
      <c r="G14" s="9" t="str">
        <f t="shared" si="3"/>
        <v/>
      </c>
      <c r="H14" s="9" t="str">
        <f t="shared" si="4"/>
        <v/>
      </c>
      <c r="I14" s="7"/>
      <c r="J14" s="9" t="str">
        <f t="shared" si="5"/>
        <v/>
      </c>
      <c r="K14" s="9" t="str">
        <f t="shared" si="6"/>
        <v/>
      </c>
      <c r="L14" s="7"/>
      <c r="M14" s="9" t="str">
        <f t="shared" si="7"/>
        <v/>
      </c>
      <c r="N14" s="9" t="str">
        <f t="shared" si="8"/>
        <v/>
      </c>
      <c r="O14" s="7"/>
      <c r="P14" s="9" t="str">
        <f t="shared" si="9"/>
        <v/>
      </c>
      <c r="Q14" s="9" t="str">
        <f t="shared" si="10"/>
        <v/>
      </c>
      <c r="R14" s="7"/>
      <c r="S14" s="9" t="str">
        <f t="shared" si="11"/>
        <v/>
      </c>
      <c r="T14" s="9" t="str">
        <f t="shared" si="12"/>
        <v/>
      </c>
      <c r="U14" s="9">
        <f t="shared" si="13"/>
        <v>0</v>
      </c>
      <c r="V14" s="10">
        <f t="shared" si="14"/>
        <v>0</v>
      </c>
      <c r="W14" s="9">
        <f t="shared" si="0"/>
        <v>1</v>
      </c>
      <c r="X14" s="8" t="str">
        <f t="shared" si="15"/>
        <v>E2</v>
      </c>
      <c r="Y14" s="66"/>
    </row>
    <row r="15" spans="1:25" s="11" customFormat="1" ht="24.95" customHeight="1">
      <c r="A15" s="8">
        <v>609</v>
      </c>
      <c r="B15" s="57" t="str">
        <f>IF('STUDENT NAMES'!A10&lt;&gt;"",'STUDENT NAMES'!A10,"")</f>
        <v/>
      </c>
      <c r="C15" s="7"/>
      <c r="D15" s="9" t="str">
        <f t="shared" si="1"/>
        <v/>
      </c>
      <c r="E15" s="9" t="str">
        <f t="shared" si="2"/>
        <v/>
      </c>
      <c r="F15" s="7"/>
      <c r="G15" s="9" t="str">
        <f t="shared" si="3"/>
        <v/>
      </c>
      <c r="H15" s="9" t="str">
        <f t="shared" si="4"/>
        <v/>
      </c>
      <c r="I15" s="7"/>
      <c r="J15" s="9" t="str">
        <f t="shared" si="5"/>
        <v/>
      </c>
      <c r="K15" s="9" t="str">
        <f t="shared" si="6"/>
        <v/>
      </c>
      <c r="L15" s="7"/>
      <c r="M15" s="9" t="str">
        <f t="shared" si="7"/>
        <v/>
      </c>
      <c r="N15" s="9" t="str">
        <f t="shared" si="8"/>
        <v/>
      </c>
      <c r="O15" s="7"/>
      <c r="P15" s="9" t="str">
        <f t="shared" si="9"/>
        <v/>
      </c>
      <c r="Q15" s="9" t="str">
        <f t="shared" si="10"/>
        <v/>
      </c>
      <c r="R15" s="7"/>
      <c r="S15" s="9" t="str">
        <f t="shared" si="11"/>
        <v/>
      </c>
      <c r="T15" s="9" t="str">
        <f t="shared" si="12"/>
        <v/>
      </c>
      <c r="U15" s="9">
        <f t="shared" si="13"/>
        <v>0</v>
      </c>
      <c r="V15" s="10">
        <f t="shared" si="14"/>
        <v>0</v>
      </c>
      <c r="W15" s="9">
        <f t="shared" si="0"/>
        <v>1</v>
      </c>
      <c r="X15" s="8" t="str">
        <f t="shared" si="15"/>
        <v>E2</v>
      </c>
      <c r="Y15" s="66"/>
    </row>
    <row r="16" spans="1:25" s="11" customFormat="1" ht="24.95" customHeight="1">
      <c r="A16" s="8">
        <v>610</v>
      </c>
      <c r="B16" s="57" t="str">
        <f>IF('STUDENT NAMES'!A11&lt;&gt;"",'STUDENT NAMES'!A11,"")</f>
        <v/>
      </c>
      <c r="C16" s="7"/>
      <c r="D16" s="9" t="str">
        <f t="shared" si="1"/>
        <v/>
      </c>
      <c r="E16" s="9" t="str">
        <f t="shared" si="2"/>
        <v/>
      </c>
      <c r="F16" s="7"/>
      <c r="G16" s="9" t="str">
        <f t="shared" si="3"/>
        <v/>
      </c>
      <c r="H16" s="9" t="str">
        <f t="shared" si="4"/>
        <v/>
      </c>
      <c r="I16" s="7"/>
      <c r="J16" s="9" t="str">
        <f t="shared" si="5"/>
        <v/>
      </c>
      <c r="K16" s="9" t="str">
        <f t="shared" si="6"/>
        <v/>
      </c>
      <c r="L16" s="7"/>
      <c r="M16" s="9" t="str">
        <f t="shared" si="7"/>
        <v/>
      </c>
      <c r="N16" s="9" t="str">
        <f t="shared" si="8"/>
        <v/>
      </c>
      <c r="O16" s="7"/>
      <c r="P16" s="9" t="str">
        <f t="shared" si="9"/>
        <v/>
      </c>
      <c r="Q16" s="9" t="str">
        <f t="shared" si="10"/>
        <v/>
      </c>
      <c r="R16" s="7"/>
      <c r="S16" s="9" t="str">
        <f t="shared" si="11"/>
        <v/>
      </c>
      <c r="T16" s="9" t="str">
        <f t="shared" si="12"/>
        <v/>
      </c>
      <c r="U16" s="9">
        <f t="shared" si="13"/>
        <v>0</v>
      </c>
      <c r="V16" s="10">
        <f t="shared" si="14"/>
        <v>0</v>
      </c>
      <c r="W16" s="9">
        <f t="shared" si="0"/>
        <v>1</v>
      </c>
      <c r="X16" s="8" t="str">
        <f t="shared" si="15"/>
        <v>E2</v>
      </c>
      <c r="Y16" s="66"/>
    </row>
    <row r="17" spans="1:25" s="11" customFormat="1" ht="24.95" customHeight="1">
      <c r="A17" s="8">
        <v>611</v>
      </c>
      <c r="B17" s="57" t="str">
        <f>IF('STUDENT NAMES'!A12&lt;&gt;"",'STUDENT NAMES'!A12,"")</f>
        <v/>
      </c>
      <c r="C17" s="7"/>
      <c r="D17" s="9" t="str">
        <f t="shared" si="1"/>
        <v/>
      </c>
      <c r="E17" s="9" t="str">
        <f t="shared" si="2"/>
        <v/>
      </c>
      <c r="F17" s="7"/>
      <c r="G17" s="9" t="str">
        <f t="shared" si="3"/>
        <v/>
      </c>
      <c r="H17" s="9" t="str">
        <f t="shared" si="4"/>
        <v/>
      </c>
      <c r="I17" s="7"/>
      <c r="J17" s="9" t="str">
        <f t="shared" si="5"/>
        <v/>
      </c>
      <c r="K17" s="9" t="str">
        <f t="shared" si="6"/>
        <v/>
      </c>
      <c r="L17" s="7"/>
      <c r="M17" s="9" t="str">
        <f t="shared" si="7"/>
        <v/>
      </c>
      <c r="N17" s="9" t="str">
        <f t="shared" si="8"/>
        <v/>
      </c>
      <c r="O17" s="7"/>
      <c r="P17" s="9" t="str">
        <f t="shared" si="9"/>
        <v/>
      </c>
      <c r="Q17" s="9" t="str">
        <f t="shared" si="10"/>
        <v/>
      </c>
      <c r="R17" s="7"/>
      <c r="S17" s="9" t="str">
        <f t="shared" si="11"/>
        <v/>
      </c>
      <c r="T17" s="9" t="str">
        <f t="shared" si="12"/>
        <v/>
      </c>
      <c r="U17" s="9">
        <f t="shared" si="13"/>
        <v>0</v>
      </c>
      <c r="V17" s="10">
        <f t="shared" si="14"/>
        <v>0</v>
      </c>
      <c r="W17" s="9">
        <f t="shared" si="0"/>
        <v>1</v>
      </c>
      <c r="X17" s="8" t="str">
        <f t="shared" si="15"/>
        <v>E2</v>
      </c>
      <c r="Y17" s="66"/>
    </row>
    <row r="18" spans="1:25" s="11" customFormat="1" ht="24.95" customHeight="1">
      <c r="A18" s="8">
        <v>612</v>
      </c>
      <c r="B18" s="57" t="str">
        <f>IF('STUDENT NAMES'!A13&lt;&gt;"",'STUDENT NAMES'!A13,"")</f>
        <v/>
      </c>
      <c r="C18" s="7"/>
      <c r="D18" s="9" t="str">
        <f t="shared" si="1"/>
        <v/>
      </c>
      <c r="E18" s="9" t="str">
        <f t="shared" si="2"/>
        <v/>
      </c>
      <c r="F18" s="7"/>
      <c r="G18" s="9" t="str">
        <f t="shared" si="3"/>
        <v/>
      </c>
      <c r="H18" s="9" t="str">
        <f t="shared" si="4"/>
        <v/>
      </c>
      <c r="I18" s="7"/>
      <c r="J18" s="9" t="str">
        <f t="shared" si="5"/>
        <v/>
      </c>
      <c r="K18" s="9" t="str">
        <f t="shared" si="6"/>
        <v/>
      </c>
      <c r="L18" s="7"/>
      <c r="M18" s="9" t="str">
        <f t="shared" si="7"/>
        <v/>
      </c>
      <c r="N18" s="9" t="str">
        <f t="shared" si="8"/>
        <v/>
      </c>
      <c r="O18" s="7"/>
      <c r="P18" s="9" t="str">
        <f t="shared" si="9"/>
        <v/>
      </c>
      <c r="Q18" s="9" t="str">
        <f t="shared" si="10"/>
        <v/>
      </c>
      <c r="R18" s="7"/>
      <c r="S18" s="9" t="str">
        <f t="shared" si="11"/>
        <v/>
      </c>
      <c r="T18" s="9" t="str">
        <f t="shared" si="12"/>
        <v/>
      </c>
      <c r="U18" s="9">
        <f t="shared" si="13"/>
        <v>0</v>
      </c>
      <c r="V18" s="10">
        <f t="shared" si="14"/>
        <v>0</v>
      </c>
      <c r="W18" s="9">
        <f t="shared" si="0"/>
        <v>1</v>
      </c>
      <c r="X18" s="8" t="str">
        <f t="shared" si="15"/>
        <v>E2</v>
      </c>
      <c r="Y18" s="66"/>
    </row>
    <row r="19" spans="1:25" s="11" customFormat="1" ht="24.95" customHeight="1">
      <c r="A19" s="8">
        <v>613</v>
      </c>
      <c r="B19" s="57" t="str">
        <f>IF('STUDENT NAMES'!A14&lt;&gt;"",'STUDENT NAMES'!A14,"")</f>
        <v/>
      </c>
      <c r="C19" s="7"/>
      <c r="D19" s="9" t="str">
        <f t="shared" si="1"/>
        <v/>
      </c>
      <c r="E19" s="9" t="str">
        <f t="shared" si="2"/>
        <v/>
      </c>
      <c r="F19" s="7"/>
      <c r="G19" s="9" t="str">
        <f t="shared" si="3"/>
        <v/>
      </c>
      <c r="H19" s="9" t="str">
        <f t="shared" si="4"/>
        <v/>
      </c>
      <c r="I19" s="7"/>
      <c r="J19" s="9" t="str">
        <f t="shared" si="5"/>
        <v/>
      </c>
      <c r="K19" s="9" t="str">
        <f t="shared" si="6"/>
        <v/>
      </c>
      <c r="L19" s="7"/>
      <c r="M19" s="9" t="str">
        <f t="shared" si="7"/>
        <v/>
      </c>
      <c r="N19" s="9" t="str">
        <f t="shared" si="8"/>
        <v/>
      </c>
      <c r="O19" s="7"/>
      <c r="P19" s="9" t="str">
        <f t="shared" si="9"/>
        <v/>
      </c>
      <c r="Q19" s="9" t="str">
        <f t="shared" si="10"/>
        <v/>
      </c>
      <c r="R19" s="7"/>
      <c r="S19" s="9" t="str">
        <f t="shared" si="11"/>
        <v/>
      </c>
      <c r="T19" s="9" t="str">
        <f t="shared" si="12"/>
        <v/>
      </c>
      <c r="U19" s="9">
        <f t="shared" si="13"/>
        <v>0</v>
      </c>
      <c r="V19" s="10">
        <f t="shared" si="14"/>
        <v>0</v>
      </c>
      <c r="W19" s="9">
        <f t="shared" si="0"/>
        <v>1</v>
      </c>
      <c r="X19" s="8" t="str">
        <f t="shared" si="15"/>
        <v>E2</v>
      </c>
      <c r="Y19" s="66"/>
    </row>
    <row r="20" spans="1:25" s="11" customFormat="1" ht="24.95" customHeight="1">
      <c r="A20" s="8">
        <v>614</v>
      </c>
      <c r="B20" s="57" t="str">
        <f>IF('STUDENT NAMES'!A15&lt;&gt;"",'STUDENT NAMES'!A15,"")</f>
        <v/>
      </c>
      <c r="C20" s="7"/>
      <c r="D20" s="9" t="str">
        <f t="shared" si="1"/>
        <v/>
      </c>
      <c r="E20" s="9" t="str">
        <f t="shared" si="2"/>
        <v/>
      </c>
      <c r="F20" s="7"/>
      <c r="G20" s="9" t="str">
        <f t="shared" si="3"/>
        <v/>
      </c>
      <c r="H20" s="9" t="str">
        <f t="shared" si="4"/>
        <v/>
      </c>
      <c r="I20" s="7"/>
      <c r="J20" s="9" t="str">
        <f t="shared" si="5"/>
        <v/>
      </c>
      <c r="K20" s="9" t="str">
        <f t="shared" si="6"/>
        <v/>
      </c>
      <c r="L20" s="7"/>
      <c r="M20" s="9" t="str">
        <f t="shared" si="7"/>
        <v/>
      </c>
      <c r="N20" s="9" t="str">
        <f t="shared" si="8"/>
        <v/>
      </c>
      <c r="O20" s="7"/>
      <c r="P20" s="9" t="str">
        <f t="shared" si="9"/>
        <v/>
      </c>
      <c r="Q20" s="9" t="str">
        <f t="shared" si="10"/>
        <v/>
      </c>
      <c r="R20" s="7"/>
      <c r="S20" s="9" t="str">
        <f t="shared" si="11"/>
        <v/>
      </c>
      <c r="T20" s="9" t="str">
        <f t="shared" si="12"/>
        <v/>
      </c>
      <c r="U20" s="9">
        <f t="shared" si="13"/>
        <v>0</v>
      </c>
      <c r="V20" s="10">
        <f t="shared" si="14"/>
        <v>0</v>
      </c>
      <c r="W20" s="9">
        <f t="shared" si="0"/>
        <v>1</v>
      </c>
      <c r="X20" s="8" t="str">
        <f t="shared" si="15"/>
        <v>E2</v>
      </c>
      <c r="Y20" s="66"/>
    </row>
    <row r="21" spans="1:25" s="11" customFormat="1" ht="24.95" customHeight="1">
      <c r="A21" s="8">
        <v>615</v>
      </c>
      <c r="B21" s="57" t="str">
        <f>IF('STUDENT NAMES'!A16&lt;&gt;"",'STUDENT NAMES'!A16,"")</f>
        <v/>
      </c>
      <c r="C21" s="7"/>
      <c r="D21" s="9" t="str">
        <f t="shared" si="1"/>
        <v/>
      </c>
      <c r="E21" s="9" t="str">
        <f t="shared" si="2"/>
        <v/>
      </c>
      <c r="F21" s="7"/>
      <c r="G21" s="9" t="str">
        <f t="shared" si="3"/>
        <v/>
      </c>
      <c r="H21" s="9" t="str">
        <f t="shared" si="4"/>
        <v/>
      </c>
      <c r="I21" s="7"/>
      <c r="J21" s="9" t="str">
        <f t="shared" si="5"/>
        <v/>
      </c>
      <c r="K21" s="9" t="str">
        <f t="shared" si="6"/>
        <v/>
      </c>
      <c r="L21" s="7"/>
      <c r="M21" s="9" t="str">
        <f t="shared" si="7"/>
        <v/>
      </c>
      <c r="N21" s="9" t="str">
        <f t="shared" si="8"/>
        <v/>
      </c>
      <c r="O21" s="7"/>
      <c r="P21" s="9" t="str">
        <f t="shared" si="9"/>
        <v/>
      </c>
      <c r="Q21" s="9" t="str">
        <f t="shared" si="10"/>
        <v/>
      </c>
      <c r="R21" s="7"/>
      <c r="S21" s="9" t="str">
        <f t="shared" si="11"/>
        <v/>
      </c>
      <c r="T21" s="9" t="str">
        <f t="shared" si="12"/>
        <v/>
      </c>
      <c r="U21" s="9">
        <f t="shared" si="13"/>
        <v>0</v>
      </c>
      <c r="V21" s="10">
        <f t="shared" si="14"/>
        <v>0</v>
      </c>
      <c r="W21" s="9">
        <f t="shared" si="0"/>
        <v>1</v>
      </c>
      <c r="X21" s="8" t="str">
        <f t="shared" si="15"/>
        <v>E2</v>
      </c>
      <c r="Y21" s="66"/>
    </row>
    <row r="22" spans="1:25" s="11" customFormat="1" ht="24.95" customHeight="1">
      <c r="A22" s="8">
        <v>616</v>
      </c>
      <c r="B22" s="57" t="str">
        <f>IF('STUDENT NAMES'!A17&lt;&gt;"",'STUDENT NAMES'!A17,"")</f>
        <v/>
      </c>
      <c r="C22" s="7"/>
      <c r="D22" s="9" t="str">
        <f t="shared" si="1"/>
        <v/>
      </c>
      <c r="E22" s="9" t="str">
        <f t="shared" si="2"/>
        <v/>
      </c>
      <c r="F22" s="7"/>
      <c r="G22" s="9" t="str">
        <f t="shared" si="3"/>
        <v/>
      </c>
      <c r="H22" s="9" t="str">
        <f t="shared" si="4"/>
        <v/>
      </c>
      <c r="I22" s="7"/>
      <c r="J22" s="9" t="str">
        <f t="shared" si="5"/>
        <v/>
      </c>
      <c r="K22" s="9" t="str">
        <f t="shared" si="6"/>
        <v/>
      </c>
      <c r="L22" s="7"/>
      <c r="M22" s="9" t="str">
        <f t="shared" si="7"/>
        <v/>
      </c>
      <c r="N22" s="9" t="str">
        <f t="shared" si="8"/>
        <v/>
      </c>
      <c r="O22" s="7"/>
      <c r="P22" s="9" t="str">
        <f t="shared" si="9"/>
        <v/>
      </c>
      <c r="Q22" s="9" t="str">
        <f t="shared" si="10"/>
        <v/>
      </c>
      <c r="R22" s="7"/>
      <c r="S22" s="9" t="str">
        <f t="shared" si="11"/>
        <v/>
      </c>
      <c r="T22" s="9" t="str">
        <f t="shared" si="12"/>
        <v/>
      </c>
      <c r="U22" s="9">
        <f t="shared" si="13"/>
        <v>0</v>
      </c>
      <c r="V22" s="10">
        <f t="shared" si="14"/>
        <v>0</v>
      </c>
      <c r="W22" s="9">
        <f t="shared" si="0"/>
        <v>1</v>
      </c>
      <c r="X22" s="8" t="str">
        <f t="shared" si="15"/>
        <v>E2</v>
      </c>
      <c r="Y22" s="66"/>
    </row>
    <row r="23" spans="1:25" s="11" customFormat="1" ht="24.95" customHeight="1">
      <c r="A23" s="8">
        <v>617</v>
      </c>
      <c r="B23" s="57" t="str">
        <f>IF('STUDENT NAMES'!A18&lt;&gt;"",'STUDENT NAMES'!A18,"")</f>
        <v/>
      </c>
      <c r="C23" s="7"/>
      <c r="D23" s="9" t="str">
        <f t="shared" si="1"/>
        <v/>
      </c>
      <c r="E23" s="9" t="str">
        <f t="shared" si="2"/>
        <v/>
      </c>
      <c r="F23" s="7"/>
      <c r="G23" s="9" t="str">
        <f t="shared" si="3"/>
        <v/>
      </c>
      <c r="H23" s="9" t="str">
        <f t="shared" si="4"/>
        <v/>
      </c>
      <c r="I23" s="7"/>
      <c r="J23" s="9" t="str">
        <f t="shared" si="5"/>
        <v/>
      </c>
      <c r="K23" s="9" t="str">
        <f t="shared" si="6"/>
        <v/>
      </c>
      <c r="L23" s="7"/>
      <c r="M23" s="9" t="str">
        <f t="shared" si="7"/>
        <v/>
      </c>
      <c r="N23" s="9" t="str">
        <f t="shared" si="8"/>
        <v/>
      </c>
      <c r="O23" s="7"/>
      <c r="P23" s="9" t="str">
        <f t="shared" si="9"/>
        <v/>
      </c>
      <c r="Q23" s="9" t="str">
        <f t="shared" si="10"/>
        <v/>
      </c>
      <c r="R23" s="7"/>
      <c r="S23" s="9" t="str">
        <f t="shared" si="11"/>
        <v/>
      </c>
      <c r="T23" s="9" t="str">
        <f t="shared" si="12"/>
        <v/>
      </c>
      <c r="U23" s="9">
        <f t="shared" si="13"/>
        <v>0</v>
      </c>
      <c r="V23" s="10">
        <f t="shared" si="14"/>
        <v>0</v>
      </c>
      <c r="W23" s="9">
        <f t="shared" si="0"/>
        <v>1</v>
      </c>
      <c r="X23" s="8" t="str">
        <f t="shared" si="15"/>
        <v>E2</v>
      </c>
      <c r="Y23" s="66"/>
    </row>
    <row r="24" spans="1:25" s="11" customFormat="1" ht="24.95" customHeight="1">
      <c r="A24" s="8">
        <v>618</v>
      </c>
      <c r="B24" s="57" t="str">
        <f>IF('STUDENT NAMES'!A19&lt;&gt;"",'STUDENT NAMES'!A19,"")</f>
        <v/>
      </c>
      <c r="C24" s="7"/>
      <c r="D24" s="9" t="str">
        <f t="shared" si="1"/>
        <v/>
      </c>
      <c r="E24" s="9" t="str">
        <f t="shared" si="2"/>
        <v/>
      </c>
      <c r="F24" s="7"/>
      <c r="G24" s="9" t="str">
        <f t="shared" si="3"/>
        <v/>
      </c>
      <c r="H24" s="9" t="str">
        <f t="shared" si="4"/>
        <v/>
      </c>
      <c r="I24" s="7"/>
      <c r="J24" s="9" t="str">
        <f t="shared" si="5"/>
        <v/>
      </c>
      <c r="K24" s="9" t="str">
        <f t="shared" si="6"/>
        <v/>
      </c>
      <c r="L24" s="7"/>
      <c r="M24" s="9" t="str">
        <f t="shared" si="7"/>
        <v/>
      </c>
      <c r="N24" s="9" t="str">
        <f t="shared" si="8"/>
        <v/>
      </c>
      <c r="O24" s="7"/>
      <c r="P24" s="9" t="str">
        <f t="shared" si="9"/>
        <v/>
      </c>
      <c r="Q24" s="9" t="str">
        <f t="shared" si="10"/>
        <v/>
      </c>
      <c r="R24" s="7"/>
      <c r="S24" s="9" t="str">
        <f t="shared" si="11"/>
        <v/>
      </c>
      <c r="T24" s="9" t="str">
        <f t="shared" si="12"/>
        <v/>
      </c>
      <c r="U24" s="9">
        <f t="shared" si="13"/>
        <v>0</v>
      </c>
      <c r="V24" s="10">
        <f t="shared" si="14"/>
        <v>0</v>
      </c>
      <c r="W24" s="9">
        <f t="shared" si="0"/>
        <v>1</v>
      </c>
      <c r="X24" s="8" t="str">
        <f t="shared" si="15"/>
        <v>E2</v>
      </c>
      <c r="Y24" s="66"/>
    </row>
    <row r="25" spans="1:25" s="11" customFormat="1" ht="24.95" customHeight="1">
      <c r="A25" s="8">
        <v>619</v>
      </c>
      <c r="B25" s="57" t="str">
        <f>IF('STUDENT NAMES'!A20&lt;&gt;"",'STUDENT NAMES'!A20,"")</f>
        <v/>
      </c>
      <c r="C25" s="7"/>
      <c r="D25" s="9" t="str">
        <f t="shared" si="1"/>
        <v/>
      </c>
      <c r="E25" s="9" t="str">
        <f t="shared" si="2"/>
        <v/>
      </c>
      <c r="F25" s="7"/>
      <c r="G25" s="9" t="str">
        <f t="shared" si="3"/>
        <v/>
      </c>
      <c r="H25" s="9" t="str">
        <f t="shared" si="4"/>
        <v/>
      </c>
      <c r="I25" s="7"/>
      <c r="J25" s="9" t="str">
        <f t="shared" si="5"/>
        <v/>
      </c>
      <c r="K25" s="9" t="str">
        <f t="shared" si="6"/>
        <v/>
      </c>
      <c r="L25" s="7"/>
      <c r="M25" s="9" t="str">
        <f t="shared" si="7"/>
        <v/>
      </c>
      <c r="N25" s="9" t="str">
        <f t="shared" si="8"/>
        <v/>
      </c>
      <c r="O25" s="7"/>
      <c r="P25" s="9" t="str">
        <f t="shared" si="9"/>
        <v/>
      </c>
      <c r="Q25" s="9" t="str">
        <f t="shared" si="10"/>
        <v/>
      </c>
      <c r="R25" s="7"/>
      <c r="S25" s="9" t="str">
        <f t="shared" si="11"/>
        <v/>
      </c>
      <c r="T25" s="9" t="str">
        <f t="shared" si="12"/>
        <v/>
      </c>
      <c r="U25" s="9">
        <f t="shared" si="13"/>
        <v>0</v>
      </c>
      <c r="V25" s="10">
        <f t="shared" si="14"/>
        <v>0</v>
      </c>
      <c r="W25" s="9">
        <f t="shared" si="0"/>
        <v>1</v>
      </c>
      <c r="X25" s="8" t="str">
        <f t="shared" si="15"/>
        <v>E2</v>
      </c>
      <c r="Y25" s="66"/>
    </row>
    <row r="26" spans="1:25" s="11" customFormat="1" ht="24.95" customHeight="1">
      <c r="A26" s="8">
        <v>620</v>
      </c>
      <c r="B26" s="57" t="str">
        <f>IF('STUDENT NAMES'!A21&lt;&gt;"",'STUDENT NAMES'!A21,"")</f>
        <v/>
      </c>
      <c r="C26" s="7"/>
      <c r="D26" s="9" t="str">
        <f t="shared" si="1"/>
        <v/>
      </c>
      <c r="E26" s="9" t="str">
        <f t="shared" si="2"/>
        <v/>
      </c>
      <c r="F26" s="7"/>
      <c r="G26" s="9" t="str">
        <f t="shared" si="3"/>
        <v/>
      </c>
      <c r="H26" s="9" t="str">
        <f t="shared" si="4"/>
        <v/>
      </c>
      <c r="I26" s="7"/>
      <c r="J26" s="9" t="str">
        <f t="shared" si="5"/>
        <v/>
      </c>
      <c r="K26" s="9" t="str">
        <f t="shared" si="6"/>
        <v/>
      </c>
      <c r="L26" s="7"/>
      <c r="M26" s="9" t="str">
        <f t="shared" si="7"/>
        <v/>
      </c>
      <c r="N26" s="9" t="str">
        <f t="shared" si="8"/>
        <v/>
      </c>
      <c r="O26" s="7"/>
      <c r="P26" s="9" t="str">
        <f t="shared" si="9"/>
        <v/>
      </c>
      <c r="Q26" s="9" t="str">
        <f t="shared" si="10"/>
        <v/>
      </c>
      <c r="R26" s="7"/>
      <c r="S26" s="9" t="str">
        <f t="shared" si="11"/>
        <v/>
      </c>
      <c r="T26" s="9" t="str">
        <f t="shared" si="12"/>
        <v/>
      </c>
      <c r="U26" s="9">
        <f t="shared" si="13"/>
        <v>0</v>
      </c>
      <c r="V26" s="10">
        <f t="shared" si="14"/>
        <v>0</v>
      </c>
      <c r="W26" s="9">
        <f t="shared" si="0"/>
        <v>1</v>
      </c>
      <c r="X26" s="8" t="str">
        <f t="shared" si="15"/>
        <v>E2</v>
      </c>
      <c r="Y26" s="66"/>
    </row>
    <row r="27" spans="1:25" s="11" customFormat="1" ht="24.95" customHeight="1">
      <c r="A27" s="8">
        <v>621</v>
      </c>
      <c r="B27" s="57" t="str">
        <f>IF('STUDENT NAMES'!A22&lt;&gt;"",'STUDENT NAMES'!A22,"")</f>
        <v/>
      </c>
      <c r="C27" s="7"/>
      <c r="D27" s="9" t="str">
        <f t="shared" si="1"/>
        <v/>
      </c>
      <c r="E27" s="9" t="str">
        <f t="shared" si="2"/>
        <v/>
      </c>
      <c r="F27" s="7"/>
      <c r="G27" s="9" t="str">
        <f t="shared" si="3"/>
        <v/>
      </c>
      <c r="H27" s="9" t="str">
        <f t="shared" si="4"/>
        <v/>
      </c>
      <c r="I27" s="7"/>
      <c r="J27" s="9" t="str">
        <f t="shared" si="5"/>
        <v/>
      </c>
      <c r="K27" s="9" t="str">
        <f t="shared" si="6"/>
        <v/>
      </c>
      <c r="L27" s="7"/>
      <c r="M27" s="9" t="str">
        <f t="shared" si="7"/>
        <v/>
      </c>
      <c r="N27" s="9" t="str">
        <f t="shared" si="8"/>
        <v/>
      </c>
      <c r="O27" s="7"/>
      <c r="P27" s="9" t="str">
        <f t="shared" si="9"/>
        <v/>
      </c>
      <c r="Q27" s="9" t="str">
        <f t="shared" si="10"/>
        <v/>
      </c>
      <c r="R27" s="7"/>
      <c r="S27" s="9" t="str">
        <f t="shared" si="11"/>
        <v/>
      </c>
      <c r="T27" s="9" t="str">
        <f t="shared" si="12"/>
        <v/>
      </c>
      <c r="U27" s="9">
        <f t="shared" si="13"/>
        <v>0</v>
      </c>
      <c r="V27" s="10">
        <f t="shared" si="14"/>
        <v>0</v>
      </c>
      <c r="W27" s="9">
        <f t="shared" si="0"/>
        <v>1</v>
      </c>
      <c r="X27" s="8" t="str">
        <f t="shared" si="15"/>
        <v>E2</v>
      </c>
      <c r="Y27" s="66"/>
    </row>
    <row r="28" spans="1:25" s="11" customFormat="1" ht="24.95" customHeight="1">
      <c r="A28" s="8">
        <v>622</v>
      </c>
      <c r="B28" s="57" t="str">
        <f>IF('STUDENT NAMES'!A23&lt;&gt;"",'STUDENT NAMES'!A23,"")</f>
        <v/>
      </c>
      <c r="C28" s="7"/>
      <c r="D28" s="9" t="str">
        <f t="shared" si="1"/>
        <v/>
      </c>
      <c r="E28" s="9" t="str">
        <f t="shared" si="2"/>
        <v/>
      </c>
      <c r="F28" s="7"/>
      <c r="G28" s="9" t="str">
        <f t="shared" si="3"/>
        <v/>
      </c>
      <c r="H28" s="9" t="str">
        <f t="shared" si="4"/>
        <v/>
      </c>
      <c r="I28" s="7"/>
      <c r="J28" s="9" t="str">
        <f t="shared" si="5"/>
        <v/>
      </c>
      <c r="K28" s="9" t="str">
        <f t="shared" si="6"/>
        <v/>
      </c>
      <c r="L28" s="7"/>
      <c r="M28" s="9" t="str">
        <f t="shared" si="7"/>
        <v/>
      </c>
      <c r="N28" s="9" t="str">
        <f t="shared" si="8"/>
        <v/>
      </c>
      <c r="O28" s="7"/>
      <c r="P28" s="9" t="str">
        <f t="shared" si="9"/>
        <v/>
      </c>
      <c r="Q28" s="9" t="str">
        <f t="shared" si="10"/>
        <v/>
      </c>
      <c r="R28" s="7"/>
      <c r="S28" s="9" t="str">
        <f t="shared" si="11"/>
        <v/>
      </c>
      <c r="T28" s="9" t="str">
        <f t="shared" si="12"/>
        <v/>
      </c>
      <c r="U28" s="9">
        <f t="shared" si="13"/>
        <v>0</v>
      </c>
      <c r="V28" s="10">
        <f t="shared" si="14"/>
        <v>0</v>
      </c>
      <c r="W28" s="9">
        <f t="shared" si="0"/>
        <v>1</v>
      </c>
      <c r="X28" s="8" t="str">
        <f t="shared" si="15"/>
        <v>E2</v>
      </c>
      <c r="Y28" s="66"/>
    </row>
    <row r="29" spans="1:25" s="11" customFormat="1" ht="24.95" customHeight="1">
      <c r="A29" s="8">
        <v>623</v>
      </c>
      <c r="B29" s="57" t="str">
        <f>IF('STUDENT NAMES'!A24&lt;&gt;"",'STUDENT NAMES'!A24,"")</f>
        <v/>
      </c>
      <c r="C29" s="7"/>
      <c r="D29" s="9" t="str">
        <f t="shared" si="1"/>
        <v/>
      </c>
      <c r="E29" s="9" t="str">
        <f t="shared" si="2"/>
        <v/>
      </c>
      <c r="F29" s="7"/>
      <c r="G29" s="9" t="str">
        <f t="shared" si="3"/>
        <v/>
      </c>
      <c r="H29" s="9" t="str">
        <f t="shared" si="4"/>
        <v/>
      </c>
      <c r="I29" s="7"/>
      <c r="J29" s="9" t="str">
        <f t="shared" si="5"/>
        <v/>
      </c>
      <c r="K29" s="9" t="str">
        <f t="shared" si="6"/>
        <v/>
      </c>
      <c r="L29" s="7"/>
      <c r="M29" s="9" t="str">
        <f t="shared" si="7"/>
        <v/>
      </c>
      <c r="N29" s="9" t="str">
        <f t="shared" si="8"/>
        <v/>
      </c>
      <c r="O29" s="7"/>
      <c r="P29" s="9" t="str">
        <f t="shared" si="9"/>
        <v/>
      </c>
      <c r="Q29" s="9" t="str">
        <f t="shared" si="10"/>
        <v/>
      </c>
      <c r="R29" s="7"/>
      <c r="S29" s="9" t="str">
        <f t="shared" si="11"/>
        <v/>
      </c>
      <c r="T29" s="9" t="str">
        <f t="shared" si="12"/>
        <v/>
      </c>
      <c r="U29" s="9">
        <f t="shared" si="13"/>
        <v>0</v>
      </c>
      <c r="V29" s="10">
        <f t="shared" si="14"/>
        <v>0</v>
      </c>
      <c r="W29" s="9">
        <f t="shared" si="0"/>
        <v>1</v>
      </c>
      <c r="X29" s="8" t="str">
        <f t="shared" si="15"/>
        <v>E2</v>
      </c>
      <c r="Y29" s="66"/>
    </row>
    <row r="30" spans="1:25" s="11" customFormat="1" ht="24.95" customHeight="1">
      <c r="A30" s="8">
        <v>624</v>
      </c>
      <c r="B30" s="57" t="str">
        <f>IF('STUDENT NAMES'!A25&lt;&gt;"",'STUDENT NAMES'!A25,"")</f>
        <v/>
      </c>
      <c r="C30" s="7"/>
      <c r="D30" s="9" t="str">
        <f t="shared" si="1"/>
        <v/>
      </c>
      <c r="E30" s="9" t="str">
        <f t="shared" si="2"/>
        <v/>
      </c>
      <c r="F30" s="7"/>
      <c r="G30" s="9" t="str">
        <f t="shared" si="3"/>
        <v/>
      </c>
      <c r="H30" s="9" t="str">
        <f t="shared" si="4"/>
        <v/>
      </c>
      <c r="I30" s="7"/>
      <c r="J30" s="9" t="str">
        <f t="shared" si="5"/>
        <v/>
      </c>
      <c r="K30" s="9" t="str">
        <f t="shared" si="6"/>
        <v/>
      </c>
      <c r="L30" s="7"/>
      <c r="M30" s="9" t="str">
        <f t="shared" si="7"/>
        <v/>
      </c>
      <c r="N30" s="9" t="str">
        <f t="shared" si="8"/>
        <v/>
      </c>
      <c r="O30" s="7"/>
      <c r="P30" s="9" t="str">
        <f t="shared" si="9"/>
        <v/>
      </c>
      <c r="Q30" s="9" t="str">
        <f t="shared" si="10"/>
        <v/>
      </c>
      <c r="R30" s="7"/>
      <c r="S30" s="9" t="str">
        <f t="shared" si="11"/>
        <v/>
      </c>
      <c r="T30" s="9" t="str">
        <f t="shared" si="12"/>
        <v/>
      </c>
      <c r="U30" s="9">
        <f t="shared" si="13"/>
        <v>0</v>
      </c>
      <c r="V30" s="10">
        <f t="shared" si="14"/>
        <v>0</v>
      </c>
      <c r="W30" s="9">
        <f t="shared" si="0"/>
        <v>1</v>
      </c>
      <c r="X30" s="8" t="str">
        <f t="shared" si="15"/>
        <v>E2</v>
      </c>
      <c r="Y30" s="66"/>
    </row>
    <row r="31" spans="1:25" s="11" customFormat="1" ht="24.95" customHeight="1">
      <c r="A31" s="8">
        <v>625</v>
      </c>
      <c r="B31" s="57" t="str">
        <f>IF('STUDENT NAMES'!A26&lt;&gt;"",'STUDENT NAMES'!A26,"")</f>
        <v/>
      </c>
      <c r="C31" s="7"/>
      <c r="D31" s="9" t="str">
        <f t="shared" si="1"/>
        <v/>
      </c>
      <c r="E31" s="9" t="str">
        <f t="shared" si="2"/>
        <v/>
      </c>
      <c r="F31" s="7"/>
      <c r="G31" s="9" t="str">
        <f t="shared" si="3"/>
        <v/>
      </c>
      <c r="H31" s="9" t="str">
        <f t="shared" si="4"/>
        <v/>
      </c>
      <c r="I31" s="7"/>
      <c r="J31" s="9" t="str">
        <f t="shared" si="5"/>
        <v/>
      </c>
      <c r="K31" s="9" t="str">
        <f t="shared" si="6"/>
        <v/>
      </c>
      <c r="L31" s="7"/>
      <c r="M31" s="9" t="str">
        <f t="shared" si="7"/>
        <v/>
      </c>
      <c r="N31" s="9" t="str">
        <f t="shared" si="8"/>
        <v/>
      </c>
      <c r="O31" s="7"/>
      <c r="P31" s="9" t="str">
        <f t="shared" si="9"/>
        <v/>
      </c>
      <c r="Q31" s="9" t="str">
        <f t="shared" si="10"/>
        <v/>
      </c>
      <c r="R31" s="7"/>
      <c r="S31" s="9" t="str">
        <f t="shared" si="11"/>
        <v/>
      </c>
      <c r="T31" s="9" t="str">
        <f t="shared" si="12"/>
        <v/>
      </c>
      <c r="U31" s="9">
        <f t="shared" si="13"/>
        <v>0</v>
      </c>
      <c r="V31" s="10">
        <f t="shared" si="14"/>
        <v>0</v>
      </c>
      <c r="W31" s="9">
        <f t="shared" si="0"/>
        <v>1</v>
      </c>
      <c r="X31" s="8" t="str">
        <f t="shared" si="15"/>
        <v>E2</v>
      </c>
      <c r="Y31" s="66"/>
    </row>
    <row r="32" spans="1:25" s="11" customFormat="1" ht="24.95" customHeight="1">
      <c r="A32" s="8">
        <v>626</v>
      </c>
      <c r="B32" s="57" t="str">
        <f>IF('STUDENT NAMES'!A27&lt;&gt;"",'STUDENT NAMES'!A27,"")</f>
        <v/>
      </c>
      <c r="C32" s="7"/>
      <c r="D32" s="9" t="str">
        <f t="shared" si="1"/>
        <v/>
      </c>
      <c r="E32" s="9" t="str">
        <f t="shared" si="2"/>
        <v/>
      </c>
      <c r="F32" s="7"/>
      <c r="G32" s="9" t="str">
        <f t="shared" si="3"/>
        <v/>
      </c>
      <c r="H32" s="9" t="str">
        <f t="shared" si="4"/>
        <v/>
      </c>
      <c r="I32" s="7"/>
      <c r="J32" s="9" t="str">
        <f t="shared" si="5"/>
        <v/>
      </c>
      <c r="K32" s="9" t="str">
        <f t="shared" si="6"/>
        <v/>
      </c>
      <c r="L32" s="7"/>
      <c r="M32" s="9" t="str">
        <f t="shared" si="7"/>
        <v/>
      </c>
      <c r="N32" s="9" t="str">
        <f t="shared" si="8"/>
        <v/>
      </c>
      <c r="O32" s="7"/>
      <c r="P32" s="9" t="str">
        <f t="shared" si="9"/>
        <v/>
      </c>
      <c r="Q32" s="9" t="str">
        <f t="shared" si="10"/>
        <v/>
      </c>
      <c r="R32" s="7"/>
      <c r="S32" s="9" t="str">
        <f t="shared" si="11"/>
        <v/>
      </c>
      <c r="T32" s="9" t="str">
        <f t="shared" si="12"/>
        <v/>
      </c>
      <c r="U32" s="9">
        <f t="shared" si="13"/>
        <v>0</v>
      </c>
      <c r="V32" s="10">
        <f t="shared" si="14"/>
        <v>0</v>
      </c>
      <c r="W32" s="9">
        <f t="shared" si="0"/>
        <v>1</v>
      </c>
      <c r="X32" s="8" t="str">
        <f t="shared" si="15"/>
        <v>E2</v>
      </c>
      <c r="Y32" s="66"/>
    </row>
    <row r="33" spans="1:25" s="11" customFormat="1" ht="24.95" customHeight="1">
      <c r="A33" s="8">
        <v>627</v>
      </c>
      <c r="B33" s="57" t="str">
        <f>IF('STUDENT NAMES'!A28&lt;&gt;"",'STUDENT NAMES'!A28,"")</f>
        <v/>
      </c>
      <c r="C33" s="7"/>
      <c r="D33" s="9" t="str">
        <f t="shared" si="1"/>
        <v/>
      </c>
      <c r="E33" s="9" t="str">
        <f t="shared" si="2"/>
        <v/>
      </c>
      <c r="F33" s="7"/>
      <c r="G33" s="9" t="str">
        <f t="shared" si="3"/>
        <v/>
      </c>
      <c r="H33" s="9" t="str">
        <f t="shared" si="4"/>
        <v/>
      </c>
      <c r="I33" s="7"/>
      <c r="J33" s="9" t="str">
        <f t="shared" si="5"/>
        <v/>
      </c>
      <c r="K33" s="9" t="str">
        <f t="shared" si="6"/>
        <v/>
      </c>
      <c r="L33" s="7"/>
      <c r="M33" s="9" t="str">
        <f t="shared" si="7"/>
        <v/>
      </c>
      <c r="N33" s="9" t="str">
        <f t="shared" si="8"/>
        <v/>
      </c>
      <c r="O33" s="7"/>
      <c r="P33" s="9" t="str">
        <f t="shared" si="9"/>
        <v/>
      </c>
      <c r="Q33" s="9" t="str">
        <f t="shared" si="10"/>
        <v/>
      </c>
      <c r="R33" s="7"/>
      <c r="S33" s="9" t="str">
        <f t="shared" si="11"/>
        <v/>
      </c>
      <c r="T33" s="9" t="str">
        <f t="shared" si="12"/>
        <v/>
      </c>
      <c r="U33" s="9">
        <f t="shared" si="13"/>
        <v>0</v>
      </c>
      <c r="V33" s="10">
        <f t="shared" si="14"/>
        <v>0</v>
      </c>
      <c r="W33" s="9">
        <f t="shared" si="0"/>
        <v>1</v>
      </c>
      <c r="X33" s="8" t="str">
        <f t="shared" si="15"/>
        <v>E2</v>
      </c>
      <c r="Y33" s="66"/>
    </row>
    <row r="34" spans="1:25" s="11" customFormat="1" ht="24.95" customHeight="1">
      <c r="A34" s="8">
        <v>628</v>
      </c>
      <c r="B34" s="57" t="str">
        <f>IF('STUDENT NAMES'!A29&lt;&gt;"",'STUDENT NAMES'!A29,"")</f>
        <v/>
      </c>
      <c r="C34" s="7"/>
      <c r="D34" s="9" t="str">
        <f t="shared" si="1"/>
        <v/>
      </c>
      <c r="E34" s="9" t="str">
        <f t="shared" si="2"/>
        <v/>
      </c>
      <c r="F34" s="7"/>
      <c r="G34" s="9" t="str">
        <f t="shared" si="3"/>
        <v/>
      </c>
      <c r="H34" s="9" t="str">
        <f t="shared" si="4"/>
        <v/>
      </c>
      <c r="I34" s="7"/>
      <c r="J34" s="9" t="str">
        <f t="shared" si="5"/>
        <v/>
      </c>
      <c r="K34" s="9" t="str">
        <f t="shared" si="6"/>
        <v/>
      </c>
      <c r="L34" s="7"/>
      <c r="M34" s="9" t="str">
        <f t="shared" si="7"/>
        <v/>
      </c>
      <c r="N34" s="9" t="str">
        <f t="shared" si="8"/>
        <v/>
      </c>
      <c r="O34" s="7"/>
      <c r="P34" s="9" t="str">
        <f t="shared" si="9"/>
        <v/>
      </c>
      <c r="Q34" s="9" t="str">
        <f t="shared" si="10"/>
        <v/>
      </c>
      <c r="R34" s="7"/>
      <c r="S34" s="9" t="str">
        <f t="shared" si="11"/>
        <v/>
      </c>
      <c r="T34" s="9" t="str">
        <f t="shared" si="12"/>
        <v/>
      </c>
      <c r="U34" s="9">
        <f t="shared" si="13"/>
        <v>0</v>
      </c>
      <c r="V34" s="10">
        <f t="shared" si="14"/>
        <v>0</v>
      </c>
      <c r="W34" s="9">
        <f t="shared" ref="W34:W41" si="16">RANK(V34,$V$7:$V$53,0)</f>
        <v>1</v>
      </c>
      <c r="X34" s="8" t="str">
        <f t="shared" ref="X34:X41" si="17">IF(V34&gt;=91,"A1",IF(V34&gt;=81,"A2",IF(V34&gt;=71,"B1",IF(V34&gt;=61,"B2",IF(V34&gt;=51,"C1",IF(V34&gt;=41,"C2",IF(V34&gt;=33,"D",IF(V34&gt;=21,"E1","E2"))))))))</f>
        <v>E2</v>
      </c>
      <c r="Y34" s="66"/>
    </row>
    <row r="35" spans="1:25" s="11" customFormat="1" ht="24.95" customHeight="1">
      <c r="A35" s="8">
        <v>629</v>
      </c>
      <c r="B35" s="57" t="str">
        <f>IF('STUDENT NAMES'!A30&lt;&gt;"",'STUDENT NAMES'!A30,"")</f>
        <v/>
      </c>
      <c r="C35" s="7"/>
      <c r="D35" s="9" t="str">
        <f t="shared" si="1"/>
        <v/>
      </c>
      <c r="E35" s="9" t="str">
        <f t="shared" si="2"/>
        <v/>
      </c>
      <c r="F35" s="7"/>
      <c r="G35" s="9" t="str">
        <f t="shared" si="3"/>
        <v/>
      </c>
      <c r="H35" s="9" t="str">
        <f t="shared" si="4"/>
        <v/>
      </c>
      <c r="I35" s="7"/>
      <c r="J35" s="9" t="str">
        <f t="shared" si="5"/>
        <v/>
      </c>
      <c r="K35" s="9" t="str">
        <f t="shared" si="6"/>
        <v/>
      </c>
      <c r="L35" s="7"/>
      <c r="M35" s="9" t="str">
        <f t="shared" si="7"/>
        <v/>
      </c>
      <c r="N35" s="9" t="str">
        <f t="shared" si="8"/>
        <v/>
      </c>
      <c r="O35" s="7"/>
      <c r="P35" s="9" t="str">
        <f t="shared" si="9"/>
        <v/>
      </c>
      <c r="Q35" s="9" t="str">
        <f t="shared" si="10"/>
        <v/>
      </c>
      <c r="R35" s="7"/>
      <c r="S35" s="9" t="str">
        <f t="shared" si="11"/>
        <v/>
      </c>
      <c r="T35" s="9" t="str">
        <f t="shared" si="12"/>
        <v/>
      </c>
      <c r="U35" s="9">
        <f t="shared" si="13"/>
        <v>0</v>
      </c>
      <c r="V35" s="10">
        <f t="shared" si="14"/>
        <v>0</v>
      </c>
      <c r="W35" s="9">
        <f t="shared" si="16"/>
        <v>1</v>
      </c>
      <c r="X35" s="8" t="str">
        <f t="shared" si="17"/>
        <v>E2</v>
      </c>
      <c r="Y35" s="66"/>
    </row>
    <row r="36" spans="1:25" s="11" customFormat="1" ht="24.95" customHeight="1">
      <c r="A36" s="8">
        <v>630</v>
      </c>
      <c r="B36" s="57" t="str">
        <f>IF('STUDENT NAMES'!A31&lt;&gt;"",'STUDENT NAMES'!A31,"")</f>
        <v/>
      </c>
      <c r="C36" s="7"/>
      <c r="D36" s="9" t="str">
        <f t="shared" si="1"/>
        <v/>
      </c>
      <c r="E36" s="9" t="str">
        <f t="shared" si="2"/>
        <v/>
      </c>
      <c r="F36" s="7"/>
      <c r="G36" s="9" t="str">
        <f t="shared" si="3"/>
        <v/>
      </c>
      <c r="H36" s="9" t="str">
        <f t="shared" si="4"/>
        <v/>
      </c>
      <c r="I36" s="7"/>
      <c r="J36" s="9" t="str">
        <f t="shared" si="5"/>
        <v/>
      </c>
      <c r="K36" s="9" t="str">
        <f t="shared" si="6"/>
        <v/>
      </c>
      <c r="L36" s="7"/>
      <c r="M36" s="9" t="str">
        <f t="shared" si="7"/>
        <v/>
      </c>
      <c r="N36" s="9" t="str">
        <f t="shared" si="8"/>
        <v/>
      </c>
      <c r="O36" s="7"/>
      <c r="P36" s="9" t="str">
        <f t="shared" si="9"/>
        <v/>
      </c>
      <c r="Q36" s="9" t="str">
        <f t="shared" si="10"/>
        <v/>
      </c>
      <c r="R36" s="7"/>
      <c r="S36" s="9" t="str">
        <f t="shared" si="11"/>
        <v/>
      </c>
      <c r="T36" s="9" t="str">
        <f t="shared" si="12"/>
        <v/>
      </c>
      <c r="U36" s="9">
        <f t="shared" si="13"/>
        <v>0</v>
      </c>
      <c r="V36" s="10">
        <f t="shared" si="14"/>
        <v>0</v>
      </c>
      <c r="W36" s="9">
        <f t="shared" si="16"/>
        <v>1</v>
      </c>
      <c r="X36" s="8" t="str">
        <f t="shared" si="17"/>
        <v>E2</v>
      </c>
      <c r="Y36" s="67"/>
    </row>
    <row r="37" spans="1:25" s="11" customFormat="1" ht="24.95" customHeight="1">
      <c r="A37" s="8">
        <v>631</v>
      </c>
      <c r="B37" s="57" t="str">
        <f>IF('STUDENT NAMES'!A32&lt;&gt;"",'STUDENT NAMES'!A32,"")</f>
        <v/>
      </c>
      <c r="C37" s="7"/>
      <c r="D37" s="9" t="str">
        <f t="shared" si="1"/>
        <v/>
      </c>
      <c r="E37" s="9" t="str">
        <f t="shared" si="2"/>
        <v/>
      </c>
      <c r="F37" s="7"/>
      <c r="G37" s="9" t="str">
        <f t="shared" si="3"/>
        <v/>
      </c>
      <c r="H37" s="9" t="str">
        <f t="shared" si="4"/>
        <v/>
      </c>
      <c r="I37" s="7"/>
      <c r="J37" s="9" t="str">
        <f t="shared" si="5"/>
        <v/>
      </c>
      <c r="K37" s="9" t="str">
        <f t="shared" si="6"/>
        <v/>
      </c>
      <c r="L37" s="7"/>
      <c r="M37" s="9" t="str">
        <f t="shared" si="7"/>
        <v/>
      </c>
      <c r="N37" s="9" t="str">
        <f t="shared" si="8"/>
        <v/>
      </c>
      <c r="O37" s="7"/>
      <c r="P37" s="9" t="str">
        <f t="shared" si="9"/>
        <v/>
      </c>
      <c r="Q37" s="9" t="str">
        <f t="shared" si="10"/>
        <v/>
      </c>
      <c r="R37" s="7"/>
      <c r="S37" s="9" t="str">
        <f t="shared" si="11"/>
        <v/>
      </c>
      <c r="T37" s="9" t="str">
        <f t="shared" si="12"/>
        <v/>
      </c>
      <c r="U37" s="9">
        <f t="shared" si="13"/>
        <v>0</v>
      </c>
      <c r="V37" s="10">
        <f t="shared" si="14"/>
        <v>0</v>
      </c>
      <c r="W37" s="9">
        <f t="shared" si="16"/>
        <v>1</v>
      </c>
      <c r="X37" s="8" t="str">
        <f t="shared" si="17"/>
        <v>E2</v>
      </c>
      <c r="Y37" s="68"/>
    </row>
    <row r="38" spans="1:25" s="11" customFormat="1" ht="24.95" customHeight="1">
      <c r="A38" s="8">
        <v>632</v>
      </c>
      <c r="B38" s="57" t="str">
        <f>IF('STUDENT NAMES'!A33&lt;&gt;"",'STUDENT NAMES'!A33,"")</f>
        <v/>
      </c>
      <c r="C38" s="7"/>
      <c r="D38" s="9" t="str">
        <f t="shared" si="1"/>
        <v/>
      </c>
      <c r="E38" s="9" t="str">
        <f t="shared" si="2"/>
        <v/>
      </c>
      <c r="F38" s="7"/>
      <c r="G38" s="9" t="str">
        <f t="shared" si="3"/>
        <v/>
      </c>
      <c r="H38" s="9" t="str">
        <f t="shared" si="4"/>
        <v/>
      </c>
      <c r="I38" s="7"/>
      <c r="J38" s="9" t="str">
        <f t="shared" si="5"/>
        <v/>
      </c>
      <c r="K38" s="9" t="str">
        <f t="shared" si="6"/>
        <v/>
      </c>
      <c r="L38" s="7"/>
      <c r="M38" s="9" t="str">
        <f t="shared" si="7"/>
        <v/>
      </c>
      <c r="N38" s="9" t="str">
        <f t="shared" si="8"/>
        <v/>
      </c>
      <c r="O38" s="7"/>
      <c r="P38" s="9" t="str">
        <f t="shared" si="9"/>
        <v/>
      </c>
      <c r="Q38" s="9" t="str">
        <f t="shared" si="10"/>
        <v/>
      </c>
      <c r="R38" s="7"/>
      <c r="S38" s="9" t="str">
        <f t="shared" si="11"/>
        <v/>
      </c>
      <c r="T38" s="9" t="str">
        <f t="shared" si="12"/>
        <v/>
      </c>
      <c r="U38" s="9">
        <f t="shared" si="13"/>
        <v>0</v>
      </c>
      <c r="V38" s="10">
        <f t="shared" si="14"/>
        <v>0</v>
      </c>
      <c r="W38" s="9">
        <f t="shared" si="16"/>
        <v>1</v>
      </c>
      <c r="X38" s="8" t="str">
        <f t="shared" si="17"/>
        <v>E2</v>
      </c>
      <c r="Y38" s="66"/>
    </row>
    <row r="39" spans="1:25" s="11" customFormat="1" ht="24.95" customHeight="1">
      <c r="A39" s="8">
        <v>633</v>
      </c>
      <c r="B39" s="57" t="str">
        <f>IF('STUDENT NAMES'!A34&lt;&gt;"",'STUDENT NAMES'!A34,"")</f>
        <v/>
      </c>
      <c r="C39" s="7"/>
      <c r="D39" s="9" t="str">
        <f t="shared" si="1"/>
        <v/>
      </c>
      <c r="E39" s="9" t="str">
        <f t="shared" si="2"/>
        <v/>
      </c>
      <c r="F39" s="7"/>
      <c r="G39" s="9" t="str">
        <f t="shared" si="3"/>
        <v/>
      </c>
      <c r="H39" s="9" t="str">
        <f t="shared" si="4"/>
        <v/>
      </c>
      <c r="I39" s="7"/>
      <c r="J39" s="9" t="str">
        <f t="shared" si="5"/>
        <v/>
      </c>
      <c r="K39" s="9" t="str">
        <f t="shared" si="6"/>
        <v/>
      </c>
      <c r="L39" s="7"/>
      <c r="M39" s="9" t="str">
        <f t="shared" si="7"/>
        <v/>
      </c>
      <c r="N39" s="9" t="str">
        <f t="shared" si="8"/>
        <v/>
      </c>
      <c r="O39" s="7"/>
      <c r="P39" s="9" t="str">
        <f t="shared" si="9"/>
        <v/>
      </c>
      <c r="Q39" s="9" t="str">
        <f t="shared" si="10"/>
        <v/>
      </c>
      <c r="R39" s="7"/>
      <c r="S39" s="9" t="str">
        <f t="shared" si="11"/>
        <v/>
      </c>
      <c r="T39" s="9" t="str">
        <f t="shared" si="12"/>
        <v/>
      </c>
      <c r="U39" s="9">
        <f t="shared" si="13"/>
        <v>0</v>
      </c>
      <c r="V39" s="10">
        <f t="shared" si="14"/>
        <v>0</v>
      </c>
      <c r="W39" s="9">
        <f t="shared" si="16"/>
        <v>1</v>
      </c>
      <c r="X39" s="8" t="str">
        <f t="shared" si="17"/>
        <v>E2</v>
      </c>
      <c r="Y39" s="66"/>
    </row>
    <row r="40" spans="1:25" s="11" customFormat="1" ht="24.95" customHeight="1">
      <c r="A40" s="8">
        <v>634</v>
      </c>
      <c r="B40" s="57" t="str">
        <f>IF('STUDENT NAMES'!A35&lt;&gt;"",'STUDENT NAMES'!A35,"")</f>
        <v/>
      </c>
      <c r="C40" s="7"/>
      <c r="D40" s="9" t="str">
        <f t="shared" si="1"/>
        <v/>
      </c>
      <c r="E40" s="9" t="str">
        <f t="shared" si="2"/>
        <v/>
      </c>
      <c r="F40" s="7"/>
      <c r="G40" s="9" t="str">
        <f t="shared" si="3"/>
        <v/>
      </c>
      <c r="H40" s="9" t="str">
        <f t="shared" si="4"/>
        <v/>
      </c>
      <c r="I40" s="7"/>
      <c r="J40" s="9" t="str">
        <f t="shared" si="5"/>
        <v/>
      </c>
      <c r="K40" s="9" t="str">
        <f t="shared" si="6"/>
        <v/>
      </c>
      <c r="L40" s="7"/>
      <c r="M40" s="9" t="str">
        <f t="shared" si="7"/>
        <v/>
      </c>
      <c r="N40" s="9" t="str">
        <f t="shared" si="8"/>
        <v/>
      </c>
      <c r="O40" s="7"/>
      <c r="P40" s="9" t="str">
        <f t="shared" si="9"/>
        <v/>
      </c>
      <c r="Q40" s="9" t="str">
        <f t="shared" si="10"/>
        <v/>
      </c>
      <c r="R40" s="7"/>
      <c r="S40" s="9" t="str">
        <f t="shared" si="11"/>
        <v/>
      </c>
      <c r="T40" s="9" t="str">
        <f t="shared" si="12"/>
        <v/>
      </c>
      <c r="U40" s="9">
        <f t="shared" si="13"/>
        <v>0</v>
      </c>
      <c r="V40" s="10">
        <f t="shared" si="14"/>
        <v>0</v>
      </c>
      <c r="W40" s="9">
        <f t="shared" si="16"/>
        <v>1</v>
      </c>
      <c r="X40" s="8" t="str">
        <f t="shared" si="17"/>
        <v>E2</v>
      </c>
      <c r="Y40" s="66"/>
    </row>
    <row r="41" spans="1:25" s="11" customFormat="1" ht="24.95" customHeight="1">
      <c r="A41" s="8">
        <v>635</v>
      </c>
      <c r="B41" s="57" t="str">
        <f>IF('STUDENT NAMES'!A36&lt;&gt;"",'STUDENT NAMES'!A36,"")</f>
        <v/>
      </c>
      <c r="C41" s="7"/>
      <c r="D41" s="9" t="str">
        <f t="shared" si="1"/>
        <v/>
      </c>
      <c r="E41" s="9" t="str">
        <f t="shared" si="2"/>
        <v/>
      </c>
      <c r="F41" s="7"/>
      <c r="G41" s="9" t="str">
        <f t="shared" si="3"/>
        <v/>
      </c>
      <c r="H41" s="9" t="str">
        <f t="shared" si="4"/>
        <v/>
      </c>
      <c r="I41" s="7"/>
      <c r="J41" s="9" t="str">
        <f t="shared" si="5"/>
        <v/>
      </c>
      <c r="K41" s="9" t="str">
        <f t="shared" si="6"/>
        <v/>
      </c>
      <c r="L41" s="7"/>
      <c r="M41" s="9" t="str">
        <f t="shared" si="7"/>
        <v/>
      </c>
      <c r="N41" s="9" t="str">
        <f t="shared" si="8"/>
        <v/>
      </c>
      <c r="O41" s="7"/>
      <c r="P41" s="9" t="str">
        <f t="shared" si="9"/>
        <v/>
      </c>
      <c r="Q41" s="9" t="str">
        <f t="shared" si="10"/>
        <v/>
      </c>
      <c r="R41" s="7"/>
      <c r="S41" s="9" t="str">
        <f t="shared" si="11"/>
        <v/>
      </c>
      <c r="T41" s="9" t="str">
        <f t="shared" si="12"/>
        <v/>
      </c>
      <c r="U41" s="9">
        <f t="shared" si="13"/>
        <v>0</v>
      </c>
      <c r="V41" s="10">
        <f t="shared" si="14"/>
        <v>0</v>
      </c>
      <c r="W41" s="9">
        <f t="shared" si="16"/>
        <v>1</v>
      </c>
      <c r="X41" s="8" t="str">
        <f t="shared" si="17"/>
        <v>E2</v>
      </c>
      <c r="Y41" s="66"/>
    </row>
    <row r="42" spans="1:25" s="11" customFormat="1" ht="24.95" customHeight="1">
      <c r="A42" s="8">
        <v>636</v>
      </c>
      <c r="B42" s="57" t="str">
        <f>IF('STUDENT NAMES'!A37&lt;&gt;"",'STUDENT NAMES'!A37,"")</f>
        <v/>
      </c>
      <c r="C42" s="7"/>
      <c r="D42" s="9" t="str">
        <f t="shared" si="1"/>
        <v/>
      </c>
      <c r="E42" s="9" t="str">
        <f t="shared" si="2"/>
        <v/>
      </c>
      <c r="F42" s="7"/>
      <c r="G42" s="9" t="str">
        <f t="shared" si="3"/>
        <v/>
      </c>
      <c r="H42" s="9" t="str">
        <f t="shared" si="4"/>
        <v/>
      </c>
      <c r="I42" s="7"/>
      <c r="J42" s="9" t="str">
        <f t="shared" si="5"/>
        <v/>
      </c>
      <c r="K42" s="9" t="str">
        <f t="shared" si="6"/>
        <v/>
      </c>
      <c r="L42" s="7"/>
      <c r="M42" s="9" t="str">
        <f t="shared" si="7"/>
        <v/>
      </c>
      <c r="N42" s="9" t="str">
        <f t="shared" si="8"/>
        <v/>
      </c>
      <c r="O42" s="7"/>
      <c r="P42" s="9" t="str">
        <f t="shared" si="9"/>
        <v/>
      </c>
      <c r="Q42" s="9" t="str">
        <f t="shared" si="10"/>
        <v/>
      </c>
      <c r="R42" s="7"/>
      <c r="S42" s="9" t="str">
        <f t="shared" si="11"/>
        <v/>
      </c>
      <c r="T42" s="9" t="str">
        <f t="shared" si="12"/>
        <v/>
      </c>
      <c r="U42" s="9"/>
      <c r="V42" s="10"/>
      <c r="W42" s="9"/>
      <c r="X42" s="8"/>
      <c r="Y42" s="66"/>
    </row>
    <row r="43" spans="1:25" s="11" customFormat="1" ht="24.95" customHeight="1">
      <c r="A43" s="8">
        <v>637</v>
      </c>
      <c r="B43" s="57" t="str">
        <f>IF('STUDENT NAMES'!A38&lt;&gt;"",'STUDENT NAMES'!A38,"")</f>
        <v/>
      </c>
      <c r="C43" s="7"/>
      <c r="D43" s="9" t="str">
        <f t="shared" si="1"/>
        <v/>
      </c>
      <c r="E43" s="9" t="str">
        <f t="shared" si="2"/>
        <v/>
      </c>
      <c r="F43" s="7"/>
      <c r="G43" s="9" t="str">
        <f t="shared" si="3"/>
        <v/>
      </c>
      <c r="H43" s="9" t="str">
        <f t="shared" si="4"/>
        <v/>
      </c>
      <c r="I43" s="7"/>
      <c r="J43" s="9" t="str">
        <f t="shared" si="5"/>
        <v/>
      </c>
      <c r="K43" s="9" t="str">
        <f t="shared" si="6"/>
        <v/>
      </c>
      <c r="L43" s="7"/>
      <c r="M43" s="9" t="str">
        <f t="shared" si="7"/>
        <v/>
      </c>
      <c r="N43" s="9" t="str">
        <f t="shared" si="8"/>
        <v/>
      </c>
      <c r="O43" s="7"/>
      <c r="P43" s="9" t="str">
        <f t="shared" si="9"/>
        <v/>
      </c>
      <c r="Q43" s="9" t="str">
        <f t="shared" si="10"/>
        <v/>
      </c>
      <c r="R43" s="7"/>
      <c r="S43" s="9" t="str">
        <f t="shared" si="11"/>
        <v/>
      </c>
      <c r="T43" s="9" t="str">
        <f t="shared" si="12"/>
        <v/>
      </c>
      <c r="U43" s="9">
        <f t="shared" ref="U43:U46" si="18">SUM(ROUND(C43,0)+ROUND(F43,0)+ROUND(I43,0)+ROUND(L43,0)+ROUND(O43,0)+ROUND(R43,0))</f>
        <v>0</v>
      </c>
      <c r="V43" s="10">
        <f t="shared" ref="V43:V46" si="19">U43/240*100</f>
        <v>0</v>
      </c>
      <c r="W43" s="9">
        <f t="shared" ref="W43:W46" si="20">RANK(V43,$V$7:$V$53,0)</f>
        <v>1</v>
      </c>
      <c r="X43" s="8" t="str">
        <f t="shared" ref="X43:X46" si="21">IF(V43&gt;=91,"A1",IF(V43&gt;=81,"A2",IF(V43&gt;=71,"B1",IF(V43&gt;=61,"B2",IF(V43&gt;=51,"C1",IF(V43&gt;=41,"C2",IF(V43&gt;=33,"D",IF(V43&gt;=21,"E1","E2"))))))))</f>
        <v>E2</v>
      </c>
      <c r="Y43" s="66"/>
    </row>
    <row r="44" spans="1:25" s="11" customFormat="1" ht="24.95" customHeight="1">
      <c r="A44" s="8">
        <v>638</v>
      </c>
      <c r="B44" s="57" t="str">
        <f>IF('STUDENT NAMES'!A39&lt;&gt;"",'STUDENT NAMES'!A39,"")</f>
        <v/>
      </c>
      <c r="C44" s="7"/>
      <c r="D44" s="9" t="str">
        <f t="shared" si="1"/>
        <v/>
      </c>
      <c r="E44" s="9" t="str">
        <f t="shared" si="2"/>
        <v/>
      </c>
      <c r="F44" s="7"/>
      <c r="G44" s="9" t="str">
        <f t="shared" si="3"/>
        <v/>
      </c>
      <c r="H44" s="9" t="str">
        <f t="shared" si="4"/>
        <v/>
      </c>
      <c r="I44" s="7"/>
      <c r="J44" s="9" t="str">
        <f t="shared" si="5"/>
        <v/>
      </c>
      <c r="K44" s="9" t="str">
        <f t="shared" si="6"/>
        <v/>
      </c>
      <c r="L44" s="7"/>
      <c r="M44" s="9" t="str">
        <f t="shared" si="7"/>
        <v/>
      </c>
      <c r="N44" s="9" t="str">
        <f t="shared" si="8"/>
        <v/>
      </c>
      <c r="O44" s="7"/>
      <c r="P44" s="9" t="str">
        <f t="shared" si="9"/>
        <v/>
      </c>
      <c r="Q44" s="9" t="str">
        <f t="shared" si="10"/>
        <v/>
      </c>
      <c r="R44" s="7"/>
      <c r="S44" s="9" t="str">
        <f t="shared" si="11"/>
        <v/>
      </c>
      <c r="T44" s="9" t="str">
        <f t="shared" si="12"/>
        <v/>
      </c>
      <c r="U44" s="9">
        <f t="shared" si="18"/>
        <v>0</v>
      </c>
      <c r="V44" s="10">
        <f t="shared" si="19"/>
        <v>0</v>
      </c>
      <c r="W44" s="9">
        <f t="shared" si="20"/>
        <v>1</v>
      </c>
      <c r="X44" s="8" t="str">
        <f t="shared" si="21"/>
        <v>E2</v>
      </c>
    </row>
    <row r="45" spans="1:25" s="11" customFormat="1" ht="24.95" customHeight="1">
      <c r="A45" s="8">
        <v>639</v>
      </c>
      <c r="B45" s="57" t="str">
        <f>IF('STUDENT NAMES'!A40&lt;&gt;"",'STUDENT NAMES'!A40,"")</f>
        <v/>
      </c>
      <c r="C45" s="7"/>
      <c r="D45" s="9" t="str">
        <f t="shared" si="1"/>
        <v/>
      </c>
      <c r="E45" s="9" t="str">
        <f t="shared" si="2"/>
        <v/>
      </c>
      <c r="F45" s="7"/>
      <c r="G45" s="9" t="str">
        <f t="shared" si="3"/>
        <v/>
      </c>
      <c r="H45" s="9" t="str">
        <f t="shared" si="4"/>
        <v/>
      </c>
      <c r="I45" s="7"/>
      <c r="J45" s="9" t="str">
        <f t="shared" si="5"/>
        <v/>
      </c>
      <c r="K45" s="9" t="str">
        <f t="shared" si="6"/>
        <v/>
      </c>
      <c r="L45" s="7"/>
      <c r="M45" s="9" t="str">
        <f t="shared" si="7"/>
        <v/>
      </c>
      <c r="N45" s="9" t="str">
        <f t="shared" si="8"/>
        <v/>
      </c>
      <c r="O45" s="7"/>
      <c r="P45" s="9" t="str">
        <f t="shared" si="9"/>
        <v/>
      </c>
      <c r="Q45" s="9" t="str">
        <f t="shared" si="10"/>
        <v/>
      </c>
      <c r="R45" s="7"/>
      <c r="S45" s="9" t="str">
        <f t="shared" si="11"/>
        <v/>
      </c>
      <c r="T45" s="9" t="str">
        <f t="shared" si="12"/>
        <v/>
      </c>
      <c r="U45" s="9">
        <f t="shared" si="18"/>
        <v>0</v>
      </c>
      <c r="V45" s="10">
        <f t="shared" si="19"/>
        <v>0</v>
      </c>
      <c r="W45" s="9">
        <f t="shared" si="20"/>
        <v>1</v>
      </c>
      <c r="X45" s="8" t="str">
        <f t="shared" si="21"/>
        <v>E2</v>
      </c>
    </row>
    <row r="46" spans="1:25" s="11" customFormat="1" ht="24.95" customHeight="1">
      <c r="A46" s="8">
        <v>640</v>
      </c>
      <c r="B46" s="57" t="str">
        <f>IF('STUDENT NAMES'!A41&lt;&gt;"",'STUDENT NAMES'!A41,"")</f>
        <v/>
      </c>
      <c r="C46" s="7"/>
      <c r="D46" s="9" t="str">
        <f t="shared" si="1"/>
        <v/>
      </c>
      <c r="E46" s="9" t="str">
        <f t="shared" si="2"/>
        <v/>
      </c>
      <c r="F46" s="7"/>
      <c r="G46" s="9" t="str">
        <f t="shared" si="3"/>
        <v/>
      </c>
      <c r="H46" s="9" t="str">
        <f t="shared" si="4"/>
        <v/>
      </c>
      <c r="I46" s="7"/>
      <c r="J46" s="9" t="str">
        <f t="shared" si="5"/>
        <v/>
      </c>
      <c r="K46" s="9" t="str">
        <f t="shared" si="6"/>
        <v/>
      </c>
      <c r="L46" s="7"/>
      <c r="M46" s="9" t="str">
        <f t="shared" si="7"/>
        <v/>
      </c>
      <c r="N46" s="9" t="str">
        <f t="shared" si="8"/>
        <v/>
      </c>
      <c r="O46" s="7"/>
      <c r="P46" s="9" t="str">
        <f t="shared" si="9"/>
        <v/>
      </c>
      <c r="Q46" s="9" t="str">
        <f t="shared" si="10"/>
        <v/>
      </c>
      <c r="R46" s="7"/>
      <c r="S46" s="9" t="str">
        <f t="shared" si="11"/>
        <v/>
      </c>
      <c r="T46" s="9" t="str">
        <f t="shared" si="12"/>
        <v/>
      </c>
      <c r="U46" s="9">
        <f t="shared" si="18"/>
        <v>0</v>
      </c>
      <c r="V46" s="10">
        <f t="shared" si="19"/>
        <v>0</v>
      </c>
      <c r="W46" s="9">
        <f t="shared" si="20"/>
        <v>1</v>
      </c>
      <c r="X46" s="8" t="str">
        <f t="shared" si="21"/>
        <v>E2</v>
      </c>
    </row>
    <row r="47" spans="1:25" s="11" customFormat="1" ht="16.5" customHeight="1">
      <c r="A47" s="8">
        <v>641</v>
      </c>
      <c r="B47" s="57" t="str">
        <f>IF('STUDENT NAMES'!A42&lt;&gt;"",'STUDENT NAMES'!A42,"")</f>
        <v/>
      </c>
      <c r="C47" s="7"/>
      <c r="D47" s="9" t="str">
        <f t="shared" si="1"/>
        <v/>
      </c>
      <c r="E47" s="9" t="str">
        <f t="shared" si="2"/>
        <v/>
      </c>
      <c r="F47" s="7"/>
      <c r="G47" s="9" t="str">
        <f t="shared" si="3"/>
        <v/>
      </c>
      <c r="H47" s="9" t="str">
        <f t="shared" si="4"/>
        <v/>
      </c>
      <c r="I47" s="7"/>
      <c r="J47" s="9" t="str">
        <f t="shared" si="5"/>
        <v/>
      </c>
      <c r="K47" s="9" t="str">
        <f t="shared" si="6"/>
        <v/>
      </c>
      <c r="L47" s="7"/>
      <c r="M47" s="9" t="str">
        <f t="shared" si="7"/>
        <v/>
      </c>
      <c r="N47" s="9" t="str">
        <f t="shared" si="8"/>
        <v/>
      </c>
      <c r="O47" s="7"/>
      <c r="P47" s="9" t="str">
        <f t="shared" si="9"/>
        <v/>
      </c>
      <c r="Q47" s="9" t="str">
        <f t="shared" si="10"/>
        <v/>
      </c>
      <c r="R47" s="7"/>
      <c r="S47" s="9" t="str">
        <f t="shared" si="11"/>
        <v/>
      </c>
      <c r="T47" s="9" t="str">
        <f t="shared" si="12"/>
        <v/>
      </c>
      <c r="U47" s="9">
        <f t="shared" ref="U47:U53" si="22">SUM(ROUND(C47,0)+ROUND(F47,0)+ROUND(I47,0)+ROUND(L47,0)+ROUND(O47,0)+ROUND(R47,0))</f>
        <v>0</v>
      </c>
      <c r="V47" s="10">
        <f t="shared" ref="V47:V53" si="23">U47/240*100</f>
        <v>0</v>
      </c>
      <c r="W47" s="9">
        <f t="shared" ref="W47:W53" si="24">RANK(V47,$V$7:$V$53,0)</f>
        <v>1</v>
      </c>
      <c r="X47" s="8" t="str">
        <f t="shared" ref="X47:X53" si="25">IF(V47&gt;=91,"A1",IF(V47&gt;=81,"A2",IF(V47&gt;=71,"B1",IF(V47&gt;=61,"B2",IF(V47&gt;=51,"C1",IF(V47&gt;=41,"C2",IF(V47&gt;=33,"D",IF(V47&gt;=21,"E1","E2"))))))))</f>
        <v>E2</v>
      </c>
    </row>
    <row r="48" spans="1:25" s="11" customFormat="1" ht="16.5" customHeight="1">
      <c r="A48" s="8">
        <v>642</v>
      </c>
      <c r="B48" s="57" t="str">
        <f>IF('STUDENT NAMES'!A43&lt;&gt;"",'STUDENT NAMES'!A43,"")</f>
        <v/>
      </c>
      <c r="C48" s="7"/>
      <c r="D48" s="9" t="str">
        <f t="shared" si="1"/>
        <v/>
      </c>
      <c r="E48" s="9" t="str">
        <f t="shared" si="2"/>
        <v/>
      </c>
      <c r="F48" s="7"/>
      <c r="G48" s="9" t="str">
        <f t="shared" si="3"/>
        <v/>
      </c>
      <c r="H48" s="9" t="str">
        <f t="shared" si="4"/>
        <v/>
      </c>
      <c r="I48" s="7"/>
      <c r="J48" s="9" t="str">
        <f t="shared" si="5"/>
        <v/>
      </c>
      <c r="K48" s="9" t="str">
        <f t="shared" si="6"/>
        <v/>
      </c>
      <c r="L48" s="7"/>
      <c r="M48" s="9" t="str">
        <f t="shared" si="7"/>
        <v/>
      </c>
      <c r="N48" s="9" t="str">
        <f t="shared" si="8"/>
        <v/>
      </c>
      <c r="O48" s="7"/>
      <c r="P48" s="9" t="str">
        <f t="shared" si="9"/>
        <v/>
      </c>
      <c r="Q48" s="9" t="str">
        <f t="shared" si="10"/>
        <v/>
      </c>
      <c r="R48" s="7"/>
      <c r="S48" s="9" t="str">
        <f t="shared" si="11"/>
        <v/>
      </c>
      <c r="T48" s="9" t="str">
        <f t="shared" si="12"/>
        <v/>
      </c>
      <c r="U48" s="9">
        <f t="shared" si="22"/>
        <v>0</v>
      </c>
      <c r="V48" s="10">
        <f t="shared" si="23"/>
        <v>0</v>
      </c>
      <c r="W48" s="9">
        <f t="shared" si="24"/>
        <v>1</v>
      </c>
      <c r="X48" s="8" t="str">
        <f t="shared" si="25"/>
        <v>E2</v>
      </c>
    </row>
    <row r="49" spans="1:34" s="11" customFormat="1" ht="16.5" customHeight="1">
      <c r="A49" s="8">
        <v>643</v>
      </c>
      <c r="B49" s="57" t="str">
        <f>IF('STUDENT NAMES'!A44&lt;&gt;"",'STUDENT NAMES'!A44,"")</f>
        <v/>
      </c>
      <c r="C49" s="7"/>
      <c r="D49" s="9" t="str">
        <f t="shared" si="1"/>
        <v/>
      </c>
      <c r="E49" s="9" t="str">
        <f t="shared" si="2"/>
        <v/>
      </c>
      <c r="F49" s="7"/>
      <c r="G49" s="9" t="str">
        <f t="shared" si="3"/>
        <v/>
      </c>
      <c r="H49" s="9" t="str">
        <f t="shared" si="4"/>
        <v/>
      </c>
      <c r="I49" s="7"/>
      <c r="J49" s="9" t="str">
        <f t="shared" si="5"/>
        <v/>
      </c>
      <c r="K49" s="9" t="str">
        <f t="shared" si="6"/>
        <v/>
      </c>
      <c r="L49" s="7"/>
      <c r="M49" s="9" t="str">
        <f t="shared" si="7"/>
        <v/>
      </c>
      <c r="N49" s="9" t="str">
        <f t="shared" si="8"/>
        <v/>
      </c>
      <c r="O49" s="7"/>
      <c r="P49" s="9" t="str">
        <f t="shared" si="9"/>
        <v/>
      </c>
      <c r="Q49" s="9" t="str">
        <f t="shared" si="10"/>
        <v/>
      </c>
      <c r="R49" s="7"/>
      <c r="S49" s="9" t="str">
        <f t="shared" si="11"/>
        <v/>
      </c>
      <c r="T49" s="9" t="str">
        <f t="shared" si="12"/>
        <v/>
      </c>
      <c r="U49" s="9">
        <f t="shared" si="22"/>
        <v>0</v>
      </c>
      <c r="V49" s="10">
        <f t="shared" si="23"/>
        <v>0</v>
      </c>
      <c r="W49" s="9">
        <f t="shared" si="24"/>
        <v>1</v>
      </c>
      <c r="X49" s="8" t="str">
        <f t="shared" si="25"/>
        <v>E2</v>
      </c>
    </row>
    <row r="50" spans="1:34" s="11" customFormat="1" ht="16.5" customHeight="1">
      <c r="A50" s="8">
        <v>644</v>
      </c>
      <c r="B50" s="57" t="str">
        <f>IF('STUDENT NAMES'!A45&lt;&gt;"",'STUDENT NAMES'!A45,"")</f>
        <v/>
      </c>
      <c r="C50" s="7"/>
      <c r="D50" s="9" t="str">
        <f t="shared" si="1"/>
        <v/>
      </c>
      <c r="E50" s="9" t="str">
        <f t="shared" si="2"/>
        <v/>
      </c>
      <c r="F50" s="7"/>
      <c r="G50" s="9" t="str">
        <f t="shared" si="3"/>
        <v/>
      </c>
      <c r="H50" s="9" t="str">
        <f t="shared" si="4"/>
        <v/>
      </c>
      <c r="I50" s="7"/>
      <c r="J50" s="9" t="str">
        <f t="shared" si="5"/>
        <v/>
      </c>
      <c r="K50" s="9" t="str">
        <f t="shared" si="6"/>
        <v/>
      </c>
      <c r="L50" s="7"/>
      <c r="M50" s="9" t="str">
        <f t="shared" si="7"/>
        <v/>
      </c>
      <c r="N50" s="9" t="str">
        <f t="shared" si="8"/>
        <v/>
      </c>
      <c r="O50" s="7"/>
      <c r="P50" s="9" t="str">
        <f t="shared" si="9"/>
        <v/>
      </c>
      <c r="Q50" s="9" t="str">
        <f t="shared" si="10"/>
        <v/>
      </c>
      <c r="R50" s="7"/>
      <c r="S50" s="9" t="str">
        <f t="shared" si="11"/>
        <v/>
      </c>
      <c r="T50" s="9" t="str">
        <f t="shared" si="12"/>
        <v/>
      </c>
      <c r="U50" s="9">
        <f t="shared" si="22"/>
        <v>0</v>
      </c>
      <c r="V50" s="10">
        <f t="shared" si="23"/>
        <v>0</v>
      </c>
      <c r="W50" s="9">
        <f t="shared" si="24"/>
        <v>1</v>
      </c>
      <c r="X50" s="8" t="str">
        <f t="shared" si="25"/>
        <v>E2</v>
      </c>
    </row>
    <row r="51" spans="1:34" s="11" customFormat="1" ht="16.5" customHeight="1">
      <c r="A51" s="8">
        <v>645</v>
      </c>
      <c r="B51" s="57" t="str">
        <f>IF('STUDENT NAMES'!A46&lt;&gt;"",'STUDENT NAMES'!A46,"")</f>
        <v/>
      </c>
      <c r="C51" s="7"/>
      <c r="D51" s="9" t="str">
        <f t="shared" si="1"/>
        <v/>
      </c>
      <c r="E51" s="9" t="str">
        <f t="shared" si="2"/>
        <v/>
      </c>
      <c r="F51" s="7"/>
      <c r="G51" s="9" t="str">
        <f t="shared" si="3"/>
        <v/>
      </c>
      <c r="H51" s="9" t="str">
        <f t="shared" si="4"/>
        <v/>
      </c>
      <c r="I51" s="7"/>
      <c r="J51" s="9" t="str">
        <f t="shared" si="5"/>
        <v/>
      </c>
      <c r="K51" s="9" t="str">
        <f t="shared" si="6"/>
        <v/>
      </c>
      <c r="L51" s="7"/>
      <c r="M51" s="9" t="str">
        <f t="shared" si="7"/>
        <v/>
      </c>
      <c r="N51" s="9" t="str">
        <f t="shared" si="8"/>
        <v/>
      </c>
      <c r="O51" s="7"/>
      <c r="P51" s="9" t="str">
        <f t="shared" si="9"/>
        <v/>
      </c>
      <c r="Q51" s="9" t="str">
        <f t="shared" si="10"/>
        <v/>
      </c>
      <c r="R51" s="7"/>
      <c r="S51" s="9" t="str">
        <f t="shared" si="11"/>
        <v/>
      </c>
      <c r="T51" s="9" t="str">
        <f t="shared" si="12"/>
        <v/>
      </c>
      <c r="U51" s="9">
        <f t="shared" si="22"/>
        <v>0</v>
      </c>
      <c r="V51" s="10">
        <f t="shared" si="23"/>
        <v>0</v>
      </c>
      <c r="W51" s="9">
        <f t="shared" si="24"/>
        <v>1</v>
      </c>
      <c r="X51" s="8" t="str">
        <f t="shared" si="25"/>
        <v>E2</v>
      </c>
    </row>
    <row r="52" spans="1:34" s="11" customFormat="1" ht="16.5" customHeight="1">
      <c r="A52" s="8">
        <v>646</v>
      </c>
      <c r="B52" s="57" t="str">
        <f>IF('STUDENT NAMES'!A47&lt;&gt;"",'STUDENT NAMES'!A47,"")</f>
        <v/>
      </c>
      <c r="C52" s="7"/>
      <c r="D52" s="9" t="str">
        <f t="shared" si="1"/>
        <v/>
      </c>
      <c r="E52" s="9" t="str">
        <f t="shared" si="2"/>
        <v/>
      </c>
      <c r="F52" s="7"/>
      <c r="G52" s="9" t="str">
        <f t="shared" si="3"/>
        <v/>
      </c>
      <c r="H52" s="9" t="str">
        <f t="shared" si="4"/>
        <v/>
      </c>
      <c r="I52" s="7"/>
      <c r="J52" s="9" t="str">
        <f t="shared" si="5"/>
        <v/>
      </c>
      <c r="K52" s="9" t="str">
        <f t="shared" si="6"/>
        <v/>
      </c>
      <c r="L52" s="7"/>
      <c r="M52" s="9" t="str">
        <f t="shared" si="7"/>
        <v/>
      </c>
      <c r="N52" s="9" t="str">
        <f t="shared" si="8"/>
        <v/>
      </c>
      <c r="O52" s="7"/>
      <c r="P52" s="9" t="str">
        <f t="shared" si="9"/>
        <v/>
      </c>
      <c r="Q52" s="9" t="str">
        <f t="shared" si="10"/>
        <v/>
      </c>
      <c r="R52" s="7"/>
      <c r="S52" s="9" t="str">
        <f t="shared" si="11"/>
        <v/>
      </c>
      <c r="T52" s="9" t="str">
        <f t="shared" si="12"/>
        <v/>
      </c>
      <c r="U52" s="9">
        <f t="shared" si="22"/>
        <v>0</v>
      </c>
      <c r="V52" s="10">
        <f t="shared" si="23"/>
        <v>0</v>
      </c>
      <c r="W52" s="9">
        <f t="shared" si="24"/>
        <v>1</v>
      </c>
      <c r="X52" s="8" t="str">
        <f t="shared" si="25"/>
        <v>E2</v>
      </c>
    </row>
    <row r="53" spans="1:34" s="11" customFormat="1" ht="16.5" customHeight="1">
      <c r="A53" s="8">
        <v>647</v>
      </c>
      <c r="B53" s="57" t="str">
        <f>IF('STUDENT NAMES'!A48&lt;&gt;"",'STUDENT NAMES'!A48,"")</f>
        <v/>
      </c>
      <c r="C53" s="7"/>
      <c r="D53" s="9" t="str">
        <f t="shared" si="1"/>
        <v/>
      </c>
      <c r="E53" s="9" t="str">
        <f t="shared" si="2"/>
        <v/>
      </c>
      <c r="F53" s="7"/>
      <c r="G53" s="9" t="str">
        <f t="shared" si="3"/>
        <v/>
      </c>
      <c r="H53" s="9" t="str">
        <f t="shared" si="4"/>
        <v/>
      </c>
      <c r="I53" s="7"/>
      <c r="J53" s="9" t="str">
        <f t="shared" si="5"/>
        <v/>
      </c>
      <c r="K53" s="9" t="str">
        <f t="shared" si="6"/>
        <v/>
      </c>
      <c r="L53" s="7"/>
      <c r="M53" s="9" t="str">
        <f t="shared" si="7"/>
        <v/>
      </c>
      <c r="N53" s="9" t="str">
        <f t="shared" si="8"/>
        <v/>
      </c>
      <c r="O53" s="7"/>
      <c r="P53" s="9" t="str">
        <f t="shared" si="9"/>
        <v/>
      </c>
      <c r="Q53" s="9" t="str">
        <f t="shared" si="10"/>
        <v/>
      </c>
      <c r="R53" s="7"/>
      <c r="S53" s="9" t="str">
        <f t="shared" si="11"/>
        <v/>
      </c>
      <c r="T53" s="9" t="str">
        <f t="shared" si="12"/>
        <v/>
      </c>
      <c r="U53" s="9">
        <f t="shared" si="22"/>
        <v>0</v>
      </c>
      <c r="V53" s="10">
        <f t="shared" si="23"/>
        <v>0</v>
      </c>
      <c r="W53" s="9">
        <f t="shared" si="24"/>
        <v>1</v>
      </c>
      <c r="X53" s="8" t="str">
        <f t="shared" si="25"/>
        <v>E2</v>
      </c>
    </row>
    <row r="54" spans="1:34" s="11" customFormat="1" ht="20.100000000000001" customHeight="1">
      <c r="A54" s="19"/>
      <c r="B54" s="104"/>
      <c r="C54" s="172" t="s">
        <v>50</v>
      </c>
      <c r="D54" s="172"/>
      <c r="E54" s="172"/>
      <c r="F54" s="172" t="s">
        <v>12</v>
      </c>
      <c r="G54" s="172"/>
      <c r="H54" s="172"/>
      <c r="I54" s="172" t="s">
        <v>14</v>
      </c>
      <c r="J54" s="172"/>
      <c r="K54" s="172"/>
      <c r="L54" s="172" t="s">
        <v>20</v>
      </c>
      <c r="M54" s="172"/>
      <c r="N54" s="172"/>
      <c r="O54" s="172" t="s">
        <v>15</v>
      </c>
      <c r="P54" s="172"/>
      <c r="Q54" s="172"/>
      <c r="R54" s="172" t="s">
        <v>16</v>
      </c>
      <c r="S54" s="172"/>
      <c r="T54" s="172"/>
      <c r="U54" s="13"/>
      <c r="V54" s="107"/>
      <c r="W54" s="13"/>
    </row>
    <row r="55" spans="1:34" s="11" customFormat="1" ht="17.100000000000001" customHeight="1">
      <c r="A55" s="167" t="s">
        <v>89</v>
      </c>
      <c r="B55" s="168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  <c r="W55" s="13"/>
    </row>
    <row r="56" spans="1:34" s="11" customFormat="1" ht="17.100000000000001" customHeight="1">
      <c r="A56" s="165" t="s">
        <v>92</v>
      </c>
      <c r="B56" s="166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34" s="11" customFormat="1" ht="17.100000000000001" customHeight="1">
      <c r="A57" s="181" t="s">
        <v>22</v>
      </c>
      <c r="B57" s="180"/>
      <c r="C57" s="5" t="e">
        <f t="shared" ref="C57" si="26">(C64-C58)*100/C64</f>
        <v>#DIV/0!</v>
      </c>
      <c r="D57" s="108"/>
      <c r="E57" s="108"/>
      <c r="F57" s="5" t="e">
        <f t="shared" ref="F57" si="27">(F64-F58)*100/F64</f>
        <v>#DIV/0!</v>
      </c>
      <c r="G57" s="108"/>
      <c r="H57" s="108"/>
      <c r="I57" s="5" t="e">
        <f t="shared" ref="I57" si="28">(I64-I58)*100/I64</f>
        <v>#DIV/0!</v>
      </c>
      <c r="J57" s="108"/>
      <c r="K57" s="108"/>
      <c r="L57" s="5" t="e">
        <f t="shared" ref="L57" si="29">(L64-L58)*100/L64</f>
        <v>#DIV/0!</v>
      </c>
      <c r="M57" s="108"/>
      <c r="N57" s="108"/>
      <c r="O57" s="5" t="e">
        <f t="shared" ref="O57" si="30">(O64-O58)*100/O64</f>
        <v>#DIV/0!</v>
      </c>
      <c r="P57" s="108"/>
      <c r="Q57" s="108"/>
      <c r="R57" s="5" t="e">
        <f t="shared" ref="R57" si="31">(R64-R58)*100/R64</f>
        <v>#DIV/0!</v>
      </c>
      <c r="S57" s="108"/>
      <c r="T57" s="108"/>
      <c r="U57" s="108"/>
      <c r="V57" s="112">
        <f>(V64-V58)*100/V64</f>
        <v>0</v>
      </c>
      <c r="Y57" s="105">
        <v>100</v>
      </c>
      <c r="Z57" s="69"/>
      <c r="AA57" s="69">
        <v>70</v>
      </c>
      <c r="AB57" s="69"/>
      <c r="AC57" s="69">
        <v>80</v>
      </c>
      <c r="AD57" s="69"/>
      <c r="AE57" s="8">
        <v>50</v>
      </c>
      <c r="AF57" s="26"/>
      <c r="AG57" s="8">
        <v>40</v>
      </c>
      <c r="AH57" s="8"/>
    </row>
    <row r="58" spans="1:34" s="11" customFormat="1" ht="17.100000000000001" customHeight="1">
      <c r="A58" s="181" t="s">
        <v>23</v>
      </c>
      <c r="B58" s="180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46</v>
      </c>
      <c r="Y58" s="105">
        <v>100</v>
      </c>
      <c r="Z58" s="69">
        <f>Y58*33/100</f>
        <v>33</v>
      </c>
      <c r="AA58" s="69">
        <v>70</v>
      </c>
      <c r="AB58" s="69">
        <f>AA58*33/100</f>
        <v>23.1</v>
      </c>
      <c r="AC58" s="69">
        <v>80</v>
      </c>
      <c r="AD58" s="69">
        <f>AC58*33/100</f>
        <v>26.4</v>
      </c>
      <c r="AE58" s="8">
        <v>50</v>
      </c>
      <c r="AF58" s="8">
        <v>16.5</v>
      </c>
      <c r="AG58" s="8">
        <v>91</v>
      </c>
      <c r="AH58" s="8">
        <f>AG57*AG58/100</f>
        <v>36.4</v>
      </c>
    </row>
    <row r="59" spans="1:34" s="11" customFormat="1" ht="17.100000000000001" customHeight="1">
      <c r="A59" s="181" t="s">
        <v>24</v>
      </c>
      <c r="B59" s="180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  <c r="Y59" s="105">
        <v>100</v>
      </c>
      <c r="Z59" s="69">
        <f>Y59*33/100</f>
        <v>33</v>
      </c>
      <c r="AA59" s="69">
        <v>70</v>
      </c>
      <c r="AB59" s="69">
        <f>AA59*33/100</f>
        <v>23.1</v>
      </c>
      <c r="AC59" s="69">
        <v>80</v>
      </c>
      <c r="AD59" s="69">
        <f>AC59*33/100</f>
        <v>26.4</v>
      </c>
      <c r="AE59" s="8">
        <v>50</v>
      </c>
      <c r="AF59" s="8">
        <v>16.5</v>
      </c>
      <c r="AG59" s="8">
        <v>81</v>
      </c>
      <c r="AH59" s="8">
        <f>AG57*AG59/100</f>
        <v>32.4</v>
      </c>
    </row>
    <row r="60" spans="1:34" s="11" customFormat="1" ht="17.100000000000001" customHeight="1">
      <c r="A60" s="181" t="s">
        <v>25</v>
      </c>
      <c r="B60" s="180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  <c r="Y60" s="105">
        <v>100</v>
      </c>
      <c r="Z60" s="69">
        <f>Y60*60/100</f>
        <v>60</v>
      </c>
      <c r="AA60" s="69">
        <v>70</v>
      </c>
      <c r="AB60" s="69">
        <f>AA60*60/100</f>
        <v>42</v>
      </c>
      <c r="AC60" s="69">
        <v>80</v>
      </c>
      <c r="AD60" s="69">
        <f>AC60*60/100</f>
        <v>48</v>
      </c>
      <c r="AE60" s="8">
        <v>50</v>
      </c>
      <c r="AF60" s="8">
        <v>30</v>
      </c>
      <c r="AG60" s="8">
        <v>71</v>
      </c>
      <c r="AH60" s="8">
        <f>AG57*AG60/100</f>
        <v>28.4</v>
      </c>
    </row>
    <row r="61" spans="1:34" s="11" customFormat="1" ht="17.100000000000001" customHeight="1">
      <c r="A61" s="181" t="s">
        <v>26</v>
      </c>
      <c r="B61" s="180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  <c r="Y61" s="105">
        <v>100</v>
      </c>
      <c r="Z61" s="69">
        <f>Y61*75/100</f>
        <v>75</v>
      </c>
      <c r="AA61" s="69">
        <v>70</v>
      </c>
      <c r="AB61" s="69">
        <f>AA61*75/100</f>
        <v>52.5</v>
      </c>
      <c r="AC61" s="69">
        <v>80</v>
      </c>
      <c r="AD61" s="69">
        <f>AC61*75/100</f>
        <v>60</v>
      </c>
      <c r="AE61" s="8">
        <v>50</v>
      </c>
      <c r="AF61" s="8">
        <v>37.5</v>
      </c>
      <c r="AG61" s="8">
        <v>61</v>
      </c>
      <c r="AH61" s="8">
        <f>AG57*AG61/100</f>
        <v>24.4</v>
      </c>
    </row>
    <row r="62" spans="1:34" s="11" customFormat="1" ht="17.100000000000001" customHeight="1">
      <c r="A62" s="181" t="s">
        <v>85</v>
      </c>
      <c r="B62" s="180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  <c r="Y62" s="105">
        <v>100</v>
      </c>
      <c r="Z62" s="69">
        <f>Y62*90/100</f>
        <v>90</v>
      </c>
      <c r="AA62" s="69">
        <v>70</v>
      </c>
      <c r="AB62" s="69">
        <f>AA62*90/100</f>
        <v>63</v>
      </c>
      <c r="AC62" s="69">
        <v>80</v>
      </c>
      <c r="AD62" s="69">
        <f>AC62*90/100</f>
        <v>72</v>
      </c>
      <c r="AE62" s="8">
        <v>50</v>
      </c>
      <c r="AF62" s="8">
        <v>45</v>
      </c>
      <c r="AG62" s="8">
        <v>51</v>
      </c>
      <c r="AH62" s="8">
        <f>AG57*AG62/100</f>
        <v>20.399999999999999</v>
      </c>
    </row>
    <row r="63" spans="1:34" s="11" customFormat="1" ht="17.100000000000001" customHeight="1">
      <c r="A63" s="179" t="s">
        <v>86</v>
      </c>
      <c r="B63" s="180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  <c r="Y63" s="105"/>
      <c r="Z63" s="69"/>
      <c r="AA63" s="69"/>
      <c r="AB63" s="69"/>
      <c r="AC63" s="69">
        <v>80</v>
      </c>
      <c r="AD63" s="69">
        <v>76</v>
      </c>
      <c r="AE63" s="8">
        <v>50</v>
      </c>
      <c r="AF63" s="8">
        <v>47.5</v>
      </c>
      <c r="AG63" s="8">
        <v>41</v>
      </c>
      <c r="AH63" s="8">
        <f>AG57*AG63/100</f>
        <v>16.399999999999999</v>
      </c>
    </row>
    <row r="64" spans="1:34" s="11" customFormat="1" ht="17.100000000000001" customHeight="1">
      <c r="A64" s="181" t="s">
        <v>27</v>
      </c>
      <c r="B64" s="180"/>
      <c r="C64" s="113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46</v>
      </c>
      <c r="AG64" s="11">
        <v>33</v>
      </c>
      <c r="AH64" s="11">
        <f>AG57*AG64/100</f>
        <v>13.2</v>
      </c>
    </row>
    <row r="65" spans="1:34" s="11" customFormat="1" ht="17.100000000000001" customHeight="1">
      <c r="A65" s="70"/>
      <c r="B65" s="70"/>
      <c r="C65" s="172" t="s">
        <v>50</v>
      </c>
      <c r="D65" s="172"/>
      <c r="E65" s="172"/>
      <c r="F65" s="172" t="s">
        <v>12</v>
      </c>
      <c r="G65" s="172"/>
      <c r="H65" s="172"/>
      <c r="I65" s="172" t="s">
        <v>14</v>
      </c>
      <c r="J65" s="172"/>
      <c r="K65" s="172"/>
      <c r="L65" s="172" t="s">
        <v>20</v>
      </c>
      <c r="M65" s="172"/>
      <c r="N65" s="172"/>
      <c r="O65" s="172" t="s">
        <v>15</v>
      </c>
      <c r="P65" s="172"/>
      <c r="Q65" s="172"/>
      <c r="R65" s="172" t="s">
        <v>16</v>
      </c>
      <c r="S65" s="172"/>
      <c r="T65" s="172"/>
      <c r="U65" s="100"/>
      <c r="V65" s="101"/>
      <c r="AG65" s="11">
        <v>21</v>
      </c>
      <c r="AH65" s="11">
        <f>AG57*AG65/100</f>
        <v>8.4</v>
      </c>
    </row>
    <row r="66" spans="1:34" s="11" customFormat="1" ht="17.100000000000001" customHeight="1">
      <c r="A66" s="181" t="s">
        <v>101</v>
      </c>
      <c r="B66" s="180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  <c r="W66" s="100"/>
      <c r="X66" s="100"/>
      <c r="AG66" s="11">
        <v>0</v>
      </c>
    </row>
    <row r="67" spans="1:34" s="11" customFormat="1" ht="17.100000000000001" customHeight="1">
      <c r="A67" s="181" t="s">
        <v>102</v>
      </c>
      <c r="B67" s="180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  <c r="W67" s="100"/>
      <c r="X67" s="100"/>
    </row>
    <row r="68" spans="1:34" s="11" customFormat="1" ht="17.100000000000001" customHeight="1">
      <c r="A68" s="181" t="s">
        <v>103</v>
      </c>
      <c r="B68" s="180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  <c r="W68" s="100"/>
      <c r="X68" s="100"/>
    </row>
    <row r="69" spans="1:34" s="11" customFormat="1" ht="17.100000000000001" customHeight="1">
      <c r="A69" s="181" t="s">
        <v>104</v>
      </c>
      <c r="B69" s="180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  <c r="W69" s="100"/>
      <c r="X69" s="100"/>
    </row>
    <row r="70" spans="1:34" s="11" customFormat="1" ht="17.100000000000001" customHeight="1">
      <c r="A70" s="181" t="s">
        <v>105</v>
      </c>
      <c r="B70" s="180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  <c r="W70" s="100"/>
      <c r="X70" s="100"/>
    </row>
    <row r="71" spans="1:34" s="11" customFormat="1" ht="17.100000000000001" customHeight="1">
      <c r="A71" s="181" t="s">
        <v>106</v>
      </c>
      <c r="B71" s="180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  <c r="W71" s="100"/>
      <c r="X71" s="100"/>
    </row>
    <row r="72" spans="1:34" s="11" customFormat="1" ht="17.100000000000001" customHeight="1">
      <c r="A72" s="181" t="s">
        <v>107</v>
      </c>
      <c r="B72" s="180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  <c r="W72" s="100"/>
      <c r="X72" s="100"/>
    </row>
    <row r="73" spans="1:34" s="11" customFormat="1" ht="17.100000000000001" customHeight="1">
      <c r="A73" s="181" t="s">
        <v>108</v>
      </c>
      <c r="B73" s="180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  <c r="W73" s="100"/>
      <c r="X73" s="100"/>
    </row>
    <row r="74" spans="1:34" s="11" customFormat="1" ht="17.100000000000001" customHeight="1">
      <c r="A74" s="181" t="s">
        <v>109</v>
      </c>
      <c r="B74" s="180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46</v>
      </c>
      <c r="W74" s="100"/>
      <c r="X74" s="100"/>
    </row>
    <row r="75" spans="1:34" s="11" customFormat="1" ht="17.100000000000001" customHeight="1">
      <c r="A75" s="181" t="s">
        <v>17</v>
      </c>
      <c r="B75" s="180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46</v>
      </c>
      <c r="W75" s="115"/>
      <c r="X75" s="115"/>
    </row>
    <row r="76" spans="1:34" s="11" customFormat="1" ht="17.100000000000001" customHeight="1">
      <c r="A76" s="170" t="s">
        <v>110</v>
      </c>
      <c r="B76" s="171"/>
      <c r="C76" s="173" t="e">
        <f>(C75*100)/(C64*8)</f>
        <v>#DIV/0!</v>
      </c>
      <c r="D76" s="173"/>
      <c r="E76" s="116"/>
      <c r="F76" s="173" t="e">
        <f>(F75*100)/(F64*8)</f>
        <v>#DIV/0!</v>
      </c>
      <c r="G76" s="173"/>
      <c r="H76" s="116"/>
      <c r="I76" s="173" t="e">
        <f>(I75*100)/(I64*8)</f>
        <v>#DIV/0!</v>
      </c>
      <c r="J76" s="173"/>
      <c r="K76" s="116"/>
      <c r="L76" s="173" t="e">
        <f>(L75*100)/(L64*8)</f>
        <v>#DIV/0!</v>
      </c>
      <c r="M76" s="173"/>
      <c r="N76" s="116"/>
      <c r="O76" s="173" t="e">
        <f>(O75*100)/(O64*8)</f>
        <v>#DIV/0!</v>
      </c>
      <c r="P76" s="173"/>
      <c r="Q76" s="116"/>
      <c r="R76" s="173" t="e">
        <f>(R75*100)/(R64*8)</f>
        <v>#DIV/0!</v>
      </c>
      <c r="S76" s="173"/>
      <c r="T76" s="116"/>
      <c r="U76" s="103"/>
      <c r="V76" s="117">
        <f>(V75*100)/(V64*8)</f>
        <v>12.5</v>
      </c>
      <c r="W76" s="116"/>
      <c r="X76" s="116"/>
    </row>
    <row r="77" spans="1:34" ht="17.100000000000001" customHeight="1">
      <c r="A77" s="176" t="s">
        <v>28</v>
      </c>
      <c r="B77" s="176"/>
      <c r="C77" s="176" t="s">
        <v>29</v>
      </c>
      <c r="D77" s="176"/>
      <c r="E77" s="176"/>
      <c r="F77" s="176" t="s">
        <v>34</v>
      </c>
      <c r="G77" s="176" t="s">
        <v>31</v>
      </c>
      <c r="H77" s="176"/>
      <c r="I77" s="176"/>
      <c r="J77" s="186" t="s">
        <v>32</v>
      </c>
      <c r="K77" s="186"/>
      <c r="L77" s="186"/>
      <c r="M77" s="186" t="s">
        <v>22</v>
      </c>
      <c r="N77" s="186"/>
      <c r="O77" s="186"/>
      <c r="P77" s="178" t="s">
        <v>35</v>
      </c>
      <c r="Q77" s="178"/>
      <c r="R77" s="178" t="s">
        <v>24</v>
      </c>
      <c r="S77" s="178" t="s">
        <v>25</v>
      </c>
      <c r="T77" s="178"/>
      <c r="U77" s="178" t="s">
        <v>26</v>
      </c>
      <c r="V77" s="178" t="s">
        <v>36</v>
      </c>
      <c r="W77" s="178" t="s">
        <v>36</v>
      </c>
      <c r="X77" s="177" t="s">
        <v>33</v>
      </c>
    </row>
    <row r="78" spans="1:34" ht="17.100000000000001" customHeight="1">
      <c r="A78" s="176"/>
      <c r="B78" s="176"/>
      <c r="C78" s="176"/>
      <c r="D78" s="176"/>
      <c r="E78" s="176"/>
      <c r="F78" s="176"/>
      <c r="G78" s="176"/>
      <c r="H78" s="176"/>
      <c r="I78" s="176"/>
      <c r="J78" s="186"/>
      <c r="K78" s="186"/>
      <c r="L78" s="186"/>
      <c r="M78" s="186"/>
      <c r="N78" s="186"/>
      <c r="O78" s="186"/>
      <c r="P78" s="178"/>
      <c r="Q78" s="178"/>
      <c r="R78" s="178"/>
      <c r="S78" s="178"/>
      <c r="T78" s="178"/>
      <c r="U78" s="178"/>
      <c r="V78" s="178"/>
      <c r="W78" s="178"/>
      <c r="X78" s="177"/>
    </row>
    <row r="79" spans="1:34" ht="17.100000000000001" customHeight="1">
      <c r="A79" s="185"/>
      <c r="B79" s="185"/>
      <c r="C79" s="187" t="s">
        <v>67</v>
      </c>
      <c r="D79" s="187"/>
      <c r="E79" s="187"/>
      <c r="F79" s="24" t="s">
        <v>13</v>
      </c>
      <c r="G79" s="188">
        <f>C55</f>
        <v>0</v>
      </c>
      <c r="H79" s="188"/>
      <c r="I79" s="188"/>
      <c r="J79" s="189" t="e">
        <f>C56</f>
        <v>#DIV/0!</v>
      </c>
      <c r="K79" s="189"/>
      <c r="L79" s="189"/>
      <c r="M79" s="189" t="e">
        <f>C57</f>
        <v>#DIV/0!</v>
      </c>
      <c r="N79" s="189"/>
      <c r="O79" s="189"/>
      <c r="P79" s="190">
        <f>C58</f>
        <v>0</v>
      </c>
      <c r="Q79" s="190"/>
      <c r="R79" s="15">
        <f>C59</f>
        <v>0</v>
      </c>
      <c r="S79" s="188">
        <f>C59</f>
        <v>0</v>
      </c>
      <c r="T79" s="188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34" ht="17.100000000000001" customHeight="1">
      <c r="A80" s="185"/>
      <c r="B80" s="185"/>
      <c r="C80" s="187" t="s">
        <v>66</v>
      </c>
      <c r="D80" s="187"/>
      <c r="E80" s="187"/>
      <c r="F80" s="24" t="s">
        <v>12</v>
      </c>
      <c r="G80" s="188">
        <f>F55</f>
        <v>0</v>
      </c>
      <c r="H80" s="188"/>
      <c r="I80" s="188"/>
      <c r="J80" s="189" t="e">
        <f>F56</f>
        <v>#DIV/0!</v>
      </c>
      <c r="K80" s="189"/>
      <c r="L80" s="189"/>
      <c r="M80" s="189" t="e">
        <f>F57</f>
        <v>#DIV/0!</v>
      </c>
      <c r="N80" s="189"/>
      <c r="O80" s="189"/>
      <c r="P80" s="190">
        <f>F58</f>
        <v>0</v>
      </c>
      <c r="Q80" s="190"/>
      <c r="R80" s="15">
        <f>F59</f>
        <v>0</v>
      </c>
      <c r="S80" s="188">
        <f>F60</f>
        <v>0</v>
      </c>
      <c r="T80" s="188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7.100000000000001" customHeight="1">
      <c r="A81" s="185"/>
      <c r="B81" s="185"/>
      <c r="C81" s="187" t="s">
        <v>68</v>
      </c>
      <c r="D81" s="187"/>
      <c r="E81" s="187"/>
      <c r="F81" s="24" t="s">
        <v>14</v>
      </c>
      <c r="G81" s="188">
        <f>I55</f>
        <v>0</v>
      </c>
      <c r="H81" s="188"/>
      <c r="I81" s="188"/>
      <c r="J81" s="189" t="e">
        <f>I56</f>
        <v>#DIV/0!</v>
      </c>
      <c r="K81" s="189"/>
      <c r="L81" s="189"/>
      <c r="M81" s="189" t="e">
        <f>I57</f>
        <v>#DIV/0!</v>
      </c>
      <c r="N81" s="189"/>
      <c r="O81" s="189"/>
      <c r="P81" s="190">
        <f>I58</f>
        <v>0</v>
      </c>
      <c r="Q81" s="190"/>
      <c r="R81" s="15">
        <f>I59</f>
        <v>0</v>
      </c>
      <c r="S81" s="188">
        <f>I60</f>
        <v>0</v>
      </c>
      <c r="T81" s="188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7.100000000000001" customHeight="1">
      <c r="A82" s="185"/>
      <c r="B82" s="185"/>
      <c r="C82" s="187" t="s">
        <v>69</v>
      </c>
      <c r="D82" s="187"/>
      <c r="E82" s="187"/>
      <c r="F82" s="24" t="s">
        <v>20</v>
      </c>
      <c r="G82" s="188">
        <f>L55</f>
        <v>0</v>
      </c>
      <c r="H82" s="188"/>
      <c r="I82" s="188"/>
      <c r="J82" s="189" t="e">
        <f>L56</f>
        <v>#DIV/0!</v>
      </c>
      <c r="K82" s="189"/>
      <c r="L82" s="189"/>
      <c r="M82" s="189" t="e">
        <f>L57</f>
        <v>#DIV/0!</v>
      </c>
      <c r="N82" s="189"/>
      <c r="O82" s="189"/>
      <c r="P82" s="190">
        <f>L58</f>
        <v>0</v>
      </c>
      <c r="Q82" s="190"/>
      <c r="R82" s="15">
        <f>L59</f>
        <v>0</v>
      </c>
      <c r="S82" s="188">
        <f>L60</f>
        <v>0</v>
      </c>
      <c r="T82" s="188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7.100000000000001" customHeight="1">
      <c r="A83" s="185"/>
      <c r="B83" s="185"/>
      <c r="C83" s="187" t="s">
        <v>71</v>
      </c>
      <c r="D83" s="187"/>
      <c r="E83" s="187"/>
      <c r="F83" s="24" t="s">
        <v>15</v>
      </c>
      <c r="G83" s="188">
        <f>O55</f>
        <v>0</v>
      </c>
      <c r="H83" s="188"/>
      <c r="I83" s="188"/>
      <c r="J83" s="189" t="e">
        <f>O56</f>
        <v>#DIV/0!</v>
      </c>
      <c r="K83" s="189"/>
      <c r="L83" s="189"/>
      <c r="M83" s="189" t="e">
        <f>O57</f>
        <v>#DIV/0!</v>
      </c>
      <c r="N83" s="189"/>
      <c r="O83" s="189"/>
      <c r="P83" s="190">
        <f>O58</f>
        <v>0</v>
      </c>
      <c r="Q83" s="190"/>
      <c r="R83" s="15">
        <f>O59</f>
        <v>0</v>
      </c>
      <c r="S83" s="188">
        <f>O60</f>
        <v>0</v>
      </c>
      <c r="T83" s="188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7.100000000000001" customHeight="1">
      <c r="A84" s="185"/>
      <c r="B84" s="185"/>
      <c r="C84" s="187" t="s">
        <v>72</v>
      </c>
      <c r="D84" s="187"/>
      <c r="E84" s="187"/>
      <c r="F84" s="24" t="s">
        <v>16</v>
      </c>
      <c r="G84" s="188">
        <f>R55</f>
        <v>0</v>
      </c>
      <c r="H84" s="188"/>
      <c r="I84" s="188"/>
      <c r="J84" s="189" t="e">
        <f>R56</f>
        <v>#DIV/0!</v>
      </c>
      <c r="K84" s="189"/>
      <c r="L84" s="189"/>
      <c r="M84" s="189" t="e">
        <f>R57</f>
        <v>#DIV/0!</v>
      </c>
      <c r="N84" s="189"/>
      <c r="O84" s="189"/>
      <c r="P84" s="190">
        <f>R58</f>
        <v>0</v>
      </c>
      <c r="Q84" s="190"/>
      <c r="R84" s="15">
        <f>R59</f>
        <v>0</v>
      </c>
      <c r="S84" s="188">
        <f>R60</f>
        <v>0</v>
      </c>
      <c r="T84" s="188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8" spans="1:24" s="18" customFormat="1">
      <c r="B88" s="20" t="s">
        <v>37</v>
      </c>
      <c r="C88" s="163" t="s">
        <v>38</v>
      </c>
      <c r="D88" s="163"/>
      <c r="E88" s="163"/>
      <c r="F88" s="163"/>
      <c r="G88" s="20"/>
      <c r="H88" s="20"/>
      <c r="I88" s="20"/>
      <c r="J88" s="20"/>
      <c r="K88" s="20"/>
      <c r="L88" s="20"/>
      <c r="M88" s="20" t="s">
        <v>39</v>
      </c>
      <c r="N88" s="20"/>
      <c r="O88" s="20"/>
      <c r="P88" s="20"/>
      <c r="Q88" s="20"/>
      <c r="R88" s="20"/>
      <c r="S88" s="20"/>
      <c r="T88" s="20"/>
      <c r="V88" s="18" t="s">
        <v>40</v>
      </c>
    </row>
  </sheetData>
  <mergeCells count="110">
    <mergeCell ref="P83:Q83"/>
    <mergeCell ref="P84:Q84"/>
    <mergeCell ref="S77:T78"/>
    <mergeCell ref="S79:T79"/>
    <mergeCell ref="S80:T80"/>
    <mergeCell ref="S81:T81"/>
    <mergeCell ref="S82:T82"/>
    <mergeCell ref="S83:T83"/>
    <mergeCell ref="S84:T84"/>
    <mergeCell ref="P77:Q78"/>
    <mergeCell ref="P79:Q79"/>
    <mergeCell ref="P80:Q80"/>
    <mergeCell ref="P81:Q81"/>
    <mergeCell ref="P82:Q82"/>
    <mergeCell ref="O54:Q54"/>
    <mergeCell ref="C81:E81"/>
    <mergeCell ref="C82:E82"/>
    <mergeCell ref="C83:E83"/>
    <mergeCell ref="C84:E84"/>
    <mergeCell ref="G79:I79"/>
    <mergeCell ref="G80:I80"/>
    <mergeCell ref="G81:I81"/>
    <mergeCell ref="G82:I82"/>
    <mergeCell ref="G83:I83"/>
    <mergeCell ref="G84:I84"/>
    <mergeCell ref="J84:L84"/>
    <mergeCell ref="M77:O78"/>
    <mergeCell ref="M79:O79"/>
    <mergeCell ref="M80:O80"/>
    <mergeCell ref="M81:O81"/>
    <mergeCell ref="M82:O82"/>
    <mergeCell ref="M83:O83"/>
    <mergeCell ref="M84:O84"/>
    <mergeCell ref="J79:L79"/>
    <mergeCell ref="J80:L80"/>
    <mergeCell ref="J81:L81"/>
    <mergeCell ref="J82:L82"/>
    <mergeCell ref="J83:L83"/>
    <mergeCell ref="C88:F88"/>
    <mergeCell ref="C5:E5"/>
    <mergeCell ref="F5:H5"/>
    <mergeCell ref="I5:K5"/>
    <mergeCell ref="L5:N5"/>
    <mergeCell ref="O5:Q5"/>
    <mergeCell ref="R5:T5"/>
    <mergeCell ref="A84:B84"/>
    <mergeCell ref="V77:V78"/>
    <mergeCell ref="R77:R78"/>
    <mergeCell ref="J77:L78"/>
    <mergeCell ref="G77:I78"/>
    <mergeCell ref="U77:U78"/>
    <mergeCell ref="A79:B79"/>
    <mergeCell ref="A80:B80"/>
    <mergeCell ref="C77:E78"/>
    <mergeCell ref="C79:E79"/>
    <mergeCell ref="C80:E80"/>
    <mergeCell ref="A58:B58"/>
    <mergeCell ref="A59:B59"/>
    <mergeCell ref="A81:B81"/>
    <mergeCell ref="A82:B82"/>
    <mergeCell ref="A83:B83"/>
    <mergeCell ref="A66:B66"/>
    <mergeCell ref="F77:F78"/>
    <mergeCell ref="B5:B6"/>
    <mergeCell ref="A77:B78"/>
    <mergeCell ref="X77:X78"/>
    <mergeCell ref="W77:W78"/>
    <mergeCell ref="A63:B63"/>
    <mergeCell ref="A5:A6"/>
    <mergeCell ref="A57:B57"/>
    <mergeCell ref="A61:B61"/>
    <mergeCell ref="A62:B62"/>
    <mergeCell ref="A64:B64"/>
    <mergeCell ref="A60:B60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R54:T54"/>
    <mergeCell ref="C65:E65"/>
    <mergeCell ref="F65:H65"/>
    <mergeCell ref="A1:X1"/>
    <mergeCell ref="A2:X2"/>
    <mergeCell ref="A3:X3"/>
    <mergeCell ref="A4:X4"/>
    <mergeCell ref="A56:B56"/>
    <mergeCell ref="A55:B55"/>
    <mergeCell ref="W5:W6"/>
    <mergeCell ref="A76:B76"/>
    <mergeCell ref="X5:X6"/>
    <mergeCell ref="I65:K65"/>
    <mergeCell ref="L65:N65"/>
    <mergeCell ref="O65:Q65"/>
    <mergeCell ref="R65:T65"/>
    <mergeCell ref="R76:S76"/>
    <mergeCell ref="V5:V6"/>
    <mergeCell ref="C76:D76"/>
    <mergeCell ref="F76:G76"/>
    <mergeCell ref="I76:J76"/>
    <mergeCell ref="L76:M76"/>
    <mergeCell ref="O76:P76"/>
    <mergeCell ref="C54:E54"/>
    <mergeCell ref="F54:H54"/>
    <mergeCell ref="I54:K54"/>
    <mergeCell ref="L54:N54"/>
  </mergeCells>
  <conditionalFormatting sqref="C7:C53">
    <cfRule type="cellIs" dxfId="149" priority="21" operator="lessThan">
      <formula>13.2</formula>
    </cfRule>
  </conditionalFormatting>
  <conditionalFormatting sqref="F7:F53">
    <cfRule type="cellIs" dxfId="148" priority="5" operator="lessThan">
      <formula>13.2</formula>
    </cfRule>
  </conditionalFormatting>
  <conditionalFormatting sqref="I7:I53">
    <cfRule type="cellIs" dxfId="147" priority="4" operator="lessThan">
      <formula>13.2</formula>
    </cfRule>
  </conditionalFormatting>
  <conditionalFormatting sqref="L7:L53">
    <cfRule type="cellIs" dxfId="146" priority="3" operator="lessThan">
      <formula>13.2</formula>
    </cfRule>
  </conditionalFormatting>
  <conditionalFormatting sqref="O7:O53">
    <cfRule type="cellIs" dxfId="145" priority="2" operator="lessThan">
      <formula>13.2</formula>
    </cfRule>
  </conditionalFormatting>
  <conditionalFormatting sqref="R7:R53">
    <cfRule type="cellIs" dxfId="144" priority="1" operator="lessThan">
      <formula>13.2</formula>
    </cfRule>
  </conditionalFormatting>
  <pageMargins left="0.70866141732283505" right="0.35433070866141703" top="0.43307086614173201" bottom="0.43307086614173201" header="0.31496062992126" footer="0.31496062992126"/>
  <pageSetup paperSize="5" scale="57" orientation="portrait" verticalDpi="1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X87"/>
  <sheetViews>
    <sheetView view="pageBreakPreview" topLeftCell="A47" zoomScaleSheetLayoutView="100" workbookViewId="0">
      <selection activeCell="C7" sqref="C7:C53"/>
    </sheetView>
  </sheetViews>
  <sheetFormatPr defaultColWidth="9.140625" defaultRowHeight="12.75"/>
  <cols>
    <col min="1" max="1" width="4.7109375" style="1" bestFit="1" customWidth="1"/>
    <col min="2" max="2" width="35.7109375" style="1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4">
      <c r="A1" s="163" t="str">
        <f>TITLE!A1</f>
        <v>PMSHREE SCHOOL JAWAHAR NAVODAYA VIDYALAYA, SCHOOL ________________NAME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</row>
    <row r="2" spans="1:24">
      <c r="A2" s="163" t="str">
        <f>TITLE!A2</f>
        <v>CONSOLIDATED RESULT 2025-26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</row>
    <row r="3" spans="1:24">
      <c r="A3" s="163" t="str">
        <f>TITLE!A3</f>
        <v>PWT-1 (APRIL-2025)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</row>
    <row r="4" spans="1:24">
      <c r="A4" s="164" t="s">
        <v>41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</row>
    <row r="5" spans="1:24" ht="12.75" customHeight="1">
      <c r="A5" s="172" t="s">
        <v>10</v>
      </c>
      <c r="B5" s="172" t="s">
        <v>11</v>
      </c>
      <c r="C5" s="182" t="s">
        <v>50</v>
      </c>
      <c r="D5" s="183"/>
      <c r="E5" s="184"/>
      <c r="F5" s="182" t="s">
        <v>12</v>
      </c>
      <c r="G5" s="183"/>
      <c r="H5" s="184"/>
      <c r="I5" s="182" t="s">
        <v>14</v>
      </c>
      <c r="J5" s="183"/>
      <c r="K5" s="184"/>
      <c r="L5" s="182" t="s">
        <v>20</v>
      </c>
      <c r="M5" s="183"/>
      <c r="N5" s="184"/>
      <c r="O5" s="182" t="s">
        <v>15</v>
      </c>
      <c r="P5" s="183"/>
      <c r="Q5" s="184"/>
      <c r="R5" s="182" t="s">
        <v>16</v>
      </c>
      <c r="S5" s="183"/>
      <c r="T5" s="184"/>
      <c r="U5" s="30" t="s">
        <v>17</v>
      </c>
      <c r="V5" s="174" t="s">
        <v>18</v>
      </c>
      <c r="W5" s="169" t="s">
        <v>19</v>
      </c>
      <c r="X5" s="169" t="s">
        <v>30</v>
      </c>
    </row>
    <row r="6" spans="1:24" ht="31.5" customHeight="1">
      <c r="A6" s="172"/>
      <c r="B6" s="172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5"/>
      <c r="W6" s="169"/>
      <c r="X6" s="169"/>
    </row>
    <row r="7" spans="1:24" s="11" customFormat="1" ht="24.95" customHeight="1">
      <c r="A7" s="8">
        <v>651</v>
      </c>
      <c r="B7" s="57" t="str">
        <f>IF('STUDENT NAMES'!B2&lt;&gt;"",'STUDENT NAMES'!B2,"")</f>
        <v/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SUM(ROUND(C7,0)+ROUND(F7,0)+ROUND(I7,0)+ROUND(L7,0)+ROUND(O7,0)+ROUND(R7,0))</f>
        <v>0</v>
      </c>
      <c r="V7" s="10">
        <f>U7/240*100</f>
        <v>0</v>
      </c>
      <c r="W7" s="9">
        <f t="shared" ref="W7:W34" si="0">RANK(V7,$V$7:$V$53,0)</f>
        <v>1</v>
      </c>
      <c r="X7" s="8" t="str">
        <f>IF(V7&gt;=91,"A1",IF(V7&gt;=81,"A2",IF(V7&gt;=71,"B1",IF(V7&gt;=61,"B2",IF(V7&gt;=51,"C1",IF(V7&gt;=41,"C2",IF(V7&gt;=33,"D",IF(V7&gt;=21,"E1","E2"))))))))</f>
        <v>E2</v>
      </c>
    </row>
    <row r="8" spans="1:24" s="11" customFormat="1" ht="24.95" customHeight="1">
      <c r="A8" s="8">
        <v>652</v>
      </c>
      <c r="B8" s="57" t="str">
        <f>IF('STUDENT NAMES'!B3&lt;&gt;"",'STUDENT NAMES'!B3,"")</f>
        <v/>
      </c>
      <c r="C8" s="7"/>
      <c r="D8" s="9" t="str">
        <f t="shared" ref="D8:D47" si="1">IF(C8&gt;0,RANK(C8,$C$7:$C$53,0),"")</f>
        <v/>
      </c>
      <c r="E8" s="9" t="str">
        <f t="shared" ref="E8:E47" si="2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47" si="3">IF(F8&gt;0,RANK(F8,$F$7:$F$53,0),"")</f>
        <v/>
      </c>
      <c r="H8" s="9" t="str">
        <f t="shared" ref="H8:H47" si="4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47" si="5">IF(I8&gt;0,RANK(I8,$I$7:$I$53,0),"")</f>
        <v/>
      </c>
      <c r="K8" s="9" t="str">
        <f t="shared" ref="K8:K47" si="6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47" si="7">IF(L8&gt;0,RANK(L8,$L$7:$L$53,0),"")</f>
        <v/>
      </c>
      <c r="N8" s="9" t="str">
        <f t="shared" ref="N8:N47" si="8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47" si="9">IF(O8&gt;0,RANK(O8,$O$7:$O$53,0),"")</f>
        <v/>
      </c>
      <c r="Q8" s="9" t="str">
        <f t="shared" ref="Q8:Q47" si="10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47" si="11">IF(R8&gt;0,RANK(R8,$R$7:$R$53,0),"")</f>
        <v/>
      </c>
      <c r="T8" s="9" t="str">
        <f t="shared" ref="T8:T47" si="12">IF(R8&gt;0,IF(R8&gt;=36.4,"A1",IF(R8&gt;=32.4,"A2",IF(R8&gt;=28.4,"B1",IF(R8&gt;=24.4,"B2",IF(R8&gt;=20.4,"C1",IF(R8&gt;=16.4,"C2",IF(R8&gt;=13.2,"D1",IF(R8&gt;=8.4,"D2","E")))))))),"")</f>
        <v/>
      </c>
      <c r="U8" s="9">
        <f t="shared" ref="U8:U13" si="13">SUM(ROUND(C8,0)+ROUND(F8,0)+ROUND(I8,0)+ROUND(L8,0)+ROUND(O8,0)+ROUND(R8,0))</f>
        <v>0</v>
      </c>
      <c r="V8" s="10">
        <f t="shared" ref="V8:V41" si="14">U8/240*100</f>
        <v>0</v>
      </c>
      <c r="W8" s="9">
        <f t="shared" si="0"/>
        <v>1</v>
      </c>
      <c r="X8" s="8" t="str">
        <f t="shared" ref="X8:X34" si="15">IF(V8&gt;=91,"A1",IF(V8&gt;=81,"A2",IF(V8&gt;=71,"B1",IF(V8&gt;=61,"B2",IF(V8&gt;=51,"C1",IF(V8&gt;=41,"C2",IF(V8&gt;=33,"D",IF(V8&gt;=21,"E1","E2"))))))))</f>
        <v>E2</v>
      </c>
    </row>
    <row r="9" spans="1:24" s="11" customFormat="1" ht="24.95" customHeight="1">
      <c r="A9" s="8">
        <v>653</v>
      </c>
      <c r="B9" s="57" t="str">
        <f>IF('STUDENT NAMES'!B4&lt;&gt;"",'STUDENT NAMES'!B4,"")</f>
        <v/>
      </c>
      <c r="C9" s="7"/>
      <c r="D9" s="9" t="str">
        <f t="shared" si="1"/>
        <v/>
      </c>
      <c r="E9" s="9" t="str">
        <f t="shared" si="2"/>
        <v/>
      </c>
      <c r="F9" s="7"/>
      <c r="G9" s="9" t="str">
        <f t="shared" si="3"/>
        <v/>
      </c>
      <c r="H9" s="9" t="str">
        <f t="shared" si="4"/>
        <v/>
      </c>
      <c r="I9" s="7"/>
      <c r="J9" s="9" t="str">
        <f t="shared" si="5"/>
        <v/>
      </c>
      <c r="K9" s="9" t="str">
        <f t="shared" si="6"/>
        <v/>
      </c>
      <c r="L9" s="7"/>
      <c r="M9" s="9" t="str">
        <f t="shared" si="7"/>
        <v/>
      </c>
      <c r="N9" s="9" t="str">
        <f t="shared" si="8"/>
        <v/>
      </c>
      <c r="O9" s="7"/>
      <c r="P9" s="9" t="str">
        <f t="shared" si="9"/>
        <v/>
      </c>
      <c r="Q9" s="9" t="str">
        <f t="shared" si="10"/>
        <v/>
      </c>
      <c r="R9" s="7"/>
      <c r="S9" s="9" t="str">
        <f t="shared" si="11"/>
        <v/>
      </c>
      <c r="T9" s="9" t="str">
        <f t="shared" si="12"/>
        <v/>
      </c>
      <c r="U9" s="9">
        <f t="shared" si="13"/>
        <v>0</v>
      </c>
      <c r="V9" s="10">
        <f t="shared" si="14"/>
        <v>0</v>
      </c>
      <c r="W9" s="9">
        <f t="shared" si="0"/>
        <v>1</v>
      </c>
      <c r="X9" s="8" t="str">
        <f t="shared" si="15"/>
        <v>E2</v>
      </c>
    </row>
    <row r="10" spans="1:24" s="11" customFormat="1" ht="24.95" customHeight="1">
      <c r="A10" s="8">
        <v>654</v>
      </c>
      <c r="B10" s="57" t="str">
        <f>IF('STUDENT NAMES'!B5&lt;&gt;"",'STUDENT NAMES'!B5,"")</f>
        <v/>
      </c>
      <c r="C10" s="7"/>
      <c r="D10" s="9" t="str">
        <f t="shared" si="1"/>
        <v/>
      </c>
      <c r="E10" s="9" t="str">
        <f t="shared" si="2"/>
        <v/>
      </c>
      <c r="F10" s="7"/>
      <c r="G10" s="9" t="str">
        <f t="shared" si="3"/>
        <v/>
      </c>
      <c r="H10" s="9" t="str">
        <f t="shared" si="4"/>
        <v/>
      </c>
      <c r="I10" s="7"/>
      <c r="J10" s="9" t="str">
        <f t="shared" si="5"/>
        <v/>
      </c>
      <c r="K10" s="9" t="str">
        <f t="shared" si="6"/>
        <v/>
      </c>
      <c r="L10" s="7"/>
      <c r="M10" s="9" t="str">
        <f t="shared" si="7"/>
        <v/>
      </c>
      <c r="N10" s="9" t="str">
        <f t="shared" si="8"/>
        <v/>
      </c>
      <c r="O10" s="7"/>
      <c r="P10" s="9" t="str">
        <f t="shared" si="9"/>
        <v/>
      </c>
      <c r="Q10" s="9" t="str">
        <f t="shared" si="10"/>
        <v/>
      </c>
      <c r="R10" s="7"/>
      <c r="S10" s="9" t="str">
        <f t="shared" si="11"/>
        <v/>
      </c>
      <c r="T10" s="9" t="str">
        <f t="shared" si="12"/>
        <v/>
      </c>
      <c r="U10" s="9">
        <f t="shared" si="13"/>
        <v>0</v>
      </c>
      <c r="V10" s="10">
        <f t="shared" si="14"/>
        <v>0</v>
      </c>
      <c r="W10" s="9">
        <f t="shared" si="0"/>
        <v>1</v>
      </c>
      <c r="X10" s="8" t="str">
        <f t="shared" si="15"/>
        <v>E2</v>
      </c>
    </row>
    <row r="11" spans="1:24" s="11" customFormat="1" ht="24.95" customHeight="1">
      <c r="A11" s="8">
        <v>655</v>
      </c>
      <c r="B11" s="57" t="str">
        <f>IF('STUDENT NAMES'!B6&lt;&gt;"",'STUDENT NAMES'!B6,"")</f>
        <v/>
      </c>
      <c r="C11" s="6"/>
      <c r="D11" s="9" t="str">
        <f t="shared" si="1"/>
        <v/>
      </c>
      <c r="E11" s="9" t="str">
        <f t="shared" si="2"/>
        <v/>
      </c>
      <c r="F11" s="6"/>
      <c r="G11" s="9" t="str">
        <f t="shared" si="3"/>
        <v/>
      </c>
      <c r="H11" s="9" t="str">
        <f t="shared" si="4"/>
        <v/>
      </c>
      <c r="I11" s="6"/>
      <c r="J11" s="9" t="str">
        <f t="shared" si="5"/>
        <v/>
      </c>
      <c r="K11" s="9" t="str">
        <f t="shared" si="6"/>
        <v/>
      </c>
      <c r="L11" s="6"/>
      <c r="M11" s="9" t="str">
        <f t="shared" si="7"/>
        <v/>
      </c>
      <c r="N11" s="9" t="str">
        <f t="shared" si="8"/>
        <v/>
      </c>
      <c r="O11" s="6"/>
      <c r="P11" s="9" t="str">
        <f t="shared" si="9"/>
        <v/>
      </c>
      <c r="Q11" s="9" t="str">
        <f t="shared" si="10"/>
        <v/>
      </c>
      <c r="R11" s="6"/>
      <c r="S11" s="9" t="str">
        <f t="shared" si="11"/>
        <v/>
      </c>
      <c r="T11" s="9" t="str">
        <f t="shared" si="12"/>
        <v/>
      </c>
      <c r="U11" s="9">
        <f t="shared" si="13"/>
        <v>0</v>
      </c>
      <c r="V11" s="10">
        <f t="shared" si="14"/>
        <v>0</v>
      </c>
      <c r="W11" s="9">
        <f t="shared" si="0"/>
        <v>1</v>
      </c>
      <c r="X11" s="8" t="str">
        <f t="shared" si="15"/>
        <v>E2</v>
      </c>
    </row>
    <row r="12" spans="1:24" s="11" customFormat="1" ht="24.95" customHeight="1">
      <c r="A12" s="8">
        <v>656</v>
      </c>
      <c r="B12" s="57" t="str">
        <f>IF('STUDENT NAMES'!B7&lt;&gt;"",'STUDENT NAMES'!B7,"")</f>
        <v/>
      </c>
      <c r="C12" s="7"/>
      <c r="D12" s="9" t="str">
        <f t="shared" si="1"/>
        <v/>
      </c>
      <c r="E12" s="9" t="str">
        <f t="shared" si="2"/>
        <v/>
      </c>
      <c r="F12" s="7"/>
      <c r="G12" s="9" t="str">
        <f t="shared" si="3"/>
        <v/>
      </c>
      <c r="H12" s="9" t="str">
        <f t="shared" si="4"/>
        <v/>
      </c>
      <c r="I12" s="7"/>
      <c r="J12" s="9" t="str">
        <f t="shared" si="5"/>
        <v/>
      </c>
      <c r="K12" s="9" t="str">
        <f t="shared" si="6"/>
        <v/>
      </c>
      <c r="L12" s="7"/>
      <c r="M12" s="9" t="str">
        <f t="shared" si="7"/>
        <v/>
      </c>
      <c r="N12" s="9" t="str">
        <f t="shared" si="8"/>
        <v/>
      </c>
      <c r="O12" s="7"/>
      <c r="P12" s="9" t="str">
        <f t="shared" si="9"/>
        <v/>
      </c>
      <c r="Q12" s="9" t="str">
        <f t="shared" si="10"/>
        <v/>
      </c>
      <c r="R12" s="7"/>
      <c r="S12" s="9" t="str">
        <f t="shared" si="11"/>
        <v/>
      </c>
      <c r="T12" s="9" t="str">
        <f t="shared" si="12"/>
        <v/>
      </c>
      <c r="U12" s="9">
        <f t="shared" si="13"/>
        <v>0</v>
      </c>
      <c r="V12" s="10">
        <f t="shared" si="14"/>
        <v>0</v>
      </c>
      <c r="W12" s="9">
        <f t="shared" si="0"/>
        <v>1</v>
      </c>
      <c r="X12" s="8" t="str">
        <f t="shared" si="15"/>
        <v>E2</v>
      </c>
    </row>
    <row r="13" spans="1:24" s="11" customFormat="1" ht="24.95" customHeight="1">
      <c r="A13" s="8">
        <v>657</v>
      </c>
      <c r="B13" s="57" t="str">
        <f>IF('STUDENT NAMES'!B8&lt;&gt;"",'STUDENT NAMES'!B8,"")</f>
        <v/>
      </c>
      <c r="C13" s="7"/>
      <c r="D13" s="9" t="str">
        <f t="shared" si="1"/>
        <v/>
      </c>
      <c r="E13" s="9" t="str">
        <f t="shared" si="2"/>
        <v/>
      </c>
      <c r="F13" s="7"/>
      <c r="G13" s="9" t="str">
        <f t="shared" si="3"/>
        <v/>
      </c>
      <c r="H13" s="9" t="str">
        <f t="shared" si="4"/>
        <v/>
      </c>
      <c r="I13" s="7"/>
      <c r="J13" s="9" t="str">
        <f t="shared" si="5"/>
        <v/>
      </c>
      <c r="K13" s="9" t="str">
        <f t="shared" si="6"/>
        <v/>
      </c>
      <c r="L13" s="7"/>
      <c r="M13" s="9" t="str">
        <f t="shared" si="7"/>
        <v/>
      </c>
      <c r="N13" s="9" t="str">
        <f t="shared" si="8"/>
        <v/>
      </c>
      <c r="O13" s="7"/>
      <c r="P13" s="9" t="str">
        <f t="shared" si="9"/>
        <v/>
      </c>
      <c r="Q13" s="9" t="str">
        <f t="shared" si="10"/>
        <v/>
      </c>
      <c r="R13" s="7"/>
      <c r="S13" s="9" t="str">
        <f t="shared" si="11"/>
        <v/>
      </c>
      <c r="T13" s="9" t="str">
        <f t="shared" si="12"/>
        <v/>
      </c>
      <c r="U13" s="9">
        <f t="shared" si="13"/>
        <v>0</v>
      </c>
      <c r="V13" s="10">
        <f t="shared" si="14"/>
        <v>0</v>
      </c>
      <c r="W13" s="9">
        <f t="shared" si="0"/>
        <v>1</v>
      </c>
      <c r="X13" s="8" t="str">
        <f t="shared" si="15"/>
        <v>E2</v>
      </c>
    </row>
    <row r="14" spans="1:24" s="11" customFormat="1" ht="24.95" customHeight="1">
      <c r="A14" s="8">
        <v>658</v>
      </c>
      <c r="B14" s="57" t="str">
        <f>IF('STUDENT NAMES'!B9&lt;&gt;"",'STUDENT NAMES'!B9,"")</f>
        <v/>
      </c>
      <c r="C14" s="7"/>
      <c r="D14" s="9" t="str">
        <f t="shared" si="1"/>
        <v/>
      </c>
      <c r="E14" s="9" t="str">
        <f t="shared" si="2"/>
        <v/>
      </c>
      <c r="F14" s="7"/>
      <c r="G14" s="9" t="str">
        <f t="shared" si="3"/>
        <v/>
      </c>
      <c r="H14" s="9" t="str">
        <f t="shared" si="4"/>
        <v/>
      </c>
      <c r="I14" s="7"/>
      <c r="J14" s="9" t="str">
        <f t="shared" si="5"/>
        <v/>
      </c>
      <c r="K14" s="9" t="str">
        <f t="shared" si="6"/>
        <v/>
      </c>
      <c r="L14" s="7"/>
      <c r="M14" s="9" t="str">
        <f t="shared" si="7"/>
        <v/>
      </c>
      <c r="N14" s="9" t="str">
        <f t="shared" si="8"/>
        <v/>
      </c>
      <c r="O14" s="7"/>
      <c r="P14" s="9" t="str">
        <f t="shared" si="9"/>
        <v/>
      </c>
      <c r="Q14" s="9" t="str">
        <f t="shared" si="10"/>
        <v/>
      </c>
      <c r="R14" s="7"/>
      <c r="S14" s="9" t="str">
        <f t="shared" si="11"/>
        <v/>
      </c>
      <c r="T14" s="9" t="str">
        <f t="shared" si="12"/>
        <v/>
      </c>
      <c r="U14" s="9">
        <f t="shared" ref="U14:U47" si="16">SUM(ROUND(C14,0)+ROUND(F14,0)+ROUND(I14,0)+ROUND(L14,0)+ROUND(O14,0)+ROUND(R14,0))</f>
        <v>0</v>
      </c>
      <c r="V14" s="10">
        <f t="shared" si="14"/>
        <v>0</v>
      </c>
      <c r="W14" s="9">
        <f t="shared" si="0"/>
        <v>1</v>
      </c>
      <c r="X14" s="8" t="str">
        <f t="shared" si="15"/>
        <v>E2</v>
      </c>
    </row>
    <row r="15" spans="1:24" s="11" customFormat="1" ht="24.95" customHeight="1">
      <c r="A15" s="8">
        <v>659</v>
      </c>
      <c r="B15" s="57" t="str">
        <f>IF('STUDENT NAMES'!B10&lt;&gt;"",'STUDENT NAMES'!B10,"")</f>
        <v/>
      </c>
      <c r="C15" s="7"/>
      <c r="D15" s="9" t="str">
        <f t="shared" si="1"/>
        <v/>
      </c>
      <c r="E15" s="9" t="str">
        <f t="shared" si="2"/>
        <v/>
      </c>
      <c r="F15" s="7"/>
      <c r="G15" s="9" t="str">
        <f t="shared" si="3"/>
        <v/>
      </c>
      <c r="H15" s="9" t="str">
        <f t="shared" si="4"/>
        <v/>
      </c>
      <c r="I15" s="7"/>
      <c r="J15" s="9" t="str">
        <f t="shared" si="5"/>
        <v/>
      </c>
      <c r="K15" s="9" t="str">
        <f t="shared" si="6"/>
        <v/>
      </c>
      <c r="L15" s="7"/>
      <c r="M15" s="9" t="str">
        <f t="shared" si="7"/>
        <v/>
      </c>
      <c r="N15" s="9" t="str">
        <f t="shared" si="8"/>
        <v/>
      </c>
      <c r="O15" s="7"/>
      <c r="P15" s="9" t="str">
        <f t="shared" si="9"/>
        <v/>
      </c>
      <c r="Q15" s="9" t="str">
        <f t="shared" si="10"/>
        <v/>
      </c>
      <c r="R15" s="7"/>
      <c r="S15" s="9" t="str">
        <f t="shared" si="11"/>
        <v/>
      </c>
      <c r="T15" s="9" t="str">
        <f t="shared" si="12"/>
        <v/>
      </c>
      <c r="U15" s="9">
        <f t="shared" si="16"/>
        <v>0</v>
      </c>
      <c r="V15" s="10">
        <f t="shared" si="14"/>
        <v>0</v>
      </c>
      <c r="W15" s="9">
        <f t="shared" si="0"/>
        <v>1</v>
      </c>
      <c r="X15" s="8" t="str">
        <f t="shared" si="15"/>
        <v>E2</v>
      </c>
    </row>
    <row r="16" spans="1:24" s="11" customFormat="1" ht="24.95" customHeight="1">
      <c r="A16" s="8">
        <v>660</v>
      </c>
      <c r="B16" s="57" t="str">
        <f>IF('STUDENT NAMES'!B11&lt;&gt;"",'STUDENT NAMES'!B11,"")</f>
        <v/>
      </c>
      <c r="C16" s="7"/>
      <c r="D16" s="9" t="str">
        <f t="shared" si="1"/>
        <v/>
      </c>
      <c r="E16" s="9" t="str">
        <f t="shared" si="2"/>
        <v/>
      </c>
      <c r="F16" s="7"/>
      <c r="G16" s="9" t="str">
        <f t="shared" si="3"/>
        <v/>
      </c>
      <c r="H16" s="9" t="str">
        <f t="shared" si="4"/>
        <v/>
      </c>
      <c r="I16" s="7"/>
      <c r="J16" s="9" t="str">
        <f t="shared" si="5"/>
        <v/>
      </c>
      <c r="K16" s="9" t="str">
        <f t="shared" si="6"/>
        <v/>
      </c>
      <c r="L16" s="7"/>
      <c r="M16" s="9" t="str">
        <f t="shared" si="7"/>
        <v/>
      </c>
      <c r="N16" s="9" t="str">
        <f t="shared" si="8"/>
        <v/>
      </c>
      <c r="O16" s="7"/>
      <c r="P16" s="9" t="str">
        <f t="shared" si="9"/>
        <v/>
      </c>
      <c r="Q16" s="9" t="str">
        <f t="shared" si="10"/>
        <v/>
      </c>
      <c r="R16" s="7"/>
      <c r="S16" s="9" t="str">
        <f t="shared" si="11"/>
        <v/>
      </c>
      <c r="T16" s="9" t="str">
        <f t="shared" si="12"/>
        <v/>
      </c>
      <c r="U16" s="9">
        <f t="shared" si="16"/>
        <v>0</v>
      </c>
      <c r="V16" s="10">
        <f t="shared" si="14"/>
        <v>0</v>
      </c>
      <c r="W16" s="9">
        <f t="shared" si="0"/>
        <v>1</v>
      </c>
      <c r="X16" s="8" t="str">
        <f t="shared" si="15"/>
        <v>E2</v>
      </c>
    </row>
    <row r="17" spans="1:24" s="11" customFormat="1" ht="24.95" customHeight="1">
      <c r="A17" s="8">
        <v>661</v>
      </c>
      <c r="B17" s="57" t="str">
        <f>IF('STUDENT NAMES'!B12&lt;&gt;"",'STUDENT NAMES'!B12,"")</f>
        <v/>
      </c>
      <c r="C17" s="7"/>
      <c r="D17" s="9" t="str">
        <f t="shared" si="1"/>
        <v/>
      </c>
      <c r="E17" s="9" t="str">
        <f t="shared" si="2"/>
        <v/>
      </c>
      <c r="F17" s="7"/>
      <c r="G17" s="9" t="str">
        <f t="shared" si="3"/>
        <v/>
      </c>
      <c r="H17" s="9" t="str">
        <f t="shared" si="4"/>
        <v/>
      </c>
      <c r="I17" s="7"/>
      <c r="J17" s="9" t="str">
        <f t="shared" si="5"/>
        <v/>
      </c>
      <c r="K17" s="9" t="str">
        <f t="shared" si="6"/>
        <v/>
      </c>
      <c r="L17" s="7"/>
      <c r="M17" s="9" t="str">
        <f t="shared" si="7"/>
        <v/>
      </c>
      <c r="N17" s="9" t="str">
        <f t="shared" si="8"/>
        <v/>
      </c>
      <c r="O17" s="7"/>
      <c r="P17" s="9" t="str">
        <f t="shared" si="9"/>
        <v/>
      </c>
      <c r="Q17" s="9" t="str">
        <f t="shared" si="10"/>
        <v/>
      </c>
      <c r="R17" s="7"/>
      <c r="S17" s="9" t="str">
        <f t="shared" si="11"/>
        <v/>
      </c>
      <c r="T17" s="9" t="str">
        <f t="shared" si="12"/>
        <v/>
      </c>
      <c r="U17" s="9">
        <f t="shared" si="16"/>
        <v>0</v>
      </c>
      <c r="V17" s="10">
        <f t="shared" si="14"/>
        <v>0</v>
      </c>
      <c r="W17" s="9">
        <f t="shared" si="0"/>
        <v>1</v>
      </c>
      <c r="X17" s="8" t="str">
        <f t="shared" si="15"/>
        <v>E2</v>
      </c>
    </row>
    <row r="18" spans="1:24" s="11" customFormat="1" ht="24.95" customHeight="1">
      <c r="A18" s="8">
        <v>662</v>
      </c>
      <c r="B18" s="57" t="str">
        <f>IF('STUDENT NAMES'!B13&lt;&gt;"",'STUDENT NAMES'!B13,"")</f>
        <v/>
      </c>
      <c r="C18" s="7"/>
      <c r="D18" s="9" t="str">
        <f t="shared" si="1"/>
        <v/>
      </c>
      <c r="E18" s="9" t="str">
        <f t="shared" si="2"/>
        <v/>
      </c>
      <c r="F18" s="7"/>
      <c r="G18" s="9" t="str">
        <f t="shared" si="3"/>
        <v/>
      </c>
      <c r="H18" s="9" t="str">
        <f t="shared" si="4"/>
        <v/>
      </c>
      <c r="I18" s="7"/>
      <c r="J18" s="9" t="str">
        <f t="shared" si="5"/>
        <v/>
      </c>
      <c r="K18" s="9" t="str">
        <f t="shared" si="6"/>
        <v/>
      </c>
      <c r="L18" s="7"/>
      <c r="M18" s="9" t="str">
        <f t="shared" si="7"/>
        <v/>
      </c>
      <c r="N18" s="9" t="str">
        <f t="shared" si="8"/>
        <v/>
      </c>
      <c r="O18" s="7"/>
      <c r="P18" s="9" t="str">
        <f t="shared" si="9"/>
        <v/>
      </c>
      <c r="Q18" s="9" t="str">
        <f t="shared" si="10"/>
        <v/>
      </c>
      <c r="R18" s="7"/>
      <c r="S18" s="9" t="str">
        <f t="shared" si="11"/>
        <v/>
      </c>
      <c r="T18" s="9" t="str">
        <f t="shared" si="12"/>
        <v/>
      </c>
      <c r="U18" s="9">
        <f t="shared" si="16"/>
        <v>0</v>
      </c>
      <c r="V18" s="10">
        <f t="shared" si="14"/>
        <v>0</v>
      </c>
      <c r="W18" s="9">
        <f t="shared" si="0"/>
        <v>1</v>
      </c>
      <c r="X18" s="8" t="str">
        <f t="shared" si="15"/>
        <v>E2</v>
      </c>
    </row>
    <row r="19" spans="1:24" s="11" customFormat="1" ht="24.95" customHeight="1">
      <c r="A19" s="8">
        <v>663</v>
      </c>
      <c r="B19" s="57" t="str">
        <f>IF('STUDENT NAMES'!B14&lt;&gt;"",'STUDENT NAMES'!B14,"")</f>
        <v/>
      </c>
      <c r="C19" s="7"/>
      <c r="D19" s="9" t="str">
        <f t="shared" si="1"/>
        <v/>
      </c>
      <c r="E19" s="9" t="str">
        <f t="shared" si="2"/>
        <v/>
      </c>
      <c r="F19" s="7"/>
      <c r="G19" s="9" t="str">
        <f t="shared" si="3"/>
        <v/>
      </c>
      <c r="H19" s="9" t="str">
        <f t="shared" si="4"/>
        <v/>
      </c>
      <c r="I19" s="7"/>
      <c r="J19" s="9" t="str">
        <f t="shared" si="5"/>
        <v/>
      </c>
      <c r="K19" s="9" t="str">
        <f t="shared" si="6"/>
        <v/>
      </c>
      <c r="L19" s="7"/>
      <c r="M19" s="9" t="str">
        <f t="shared" si="7"/>
        <v/>
      </c>
      <c r="N19" s="9" t="str">
        <f t="shared" si="8"/>
        <v/>
      </c>
      <c r="O19" s="7"/>
      <c r="P19" s="9" t="str">
        <f t="shared" si="9"/>
        <v/>
      </c>
      <c r="Q19" s="9" t="str">
        <f t="shared" si="10"/>
        <v/>
      </c>
      <c r="R19" s="7"/>
      <c r="S19" s="9" t="str">
        <f t="shared" si="11"/>
        <v/>
      </c>
      <c r="T19" s="9" t="str">
        <f t="shared" si="12"/>
        <v/>
      </c>
      <c r="U19" s="9">
        <f t="shared" si="16"/>
        <v>0</v>
      </c>
      <c r="V19" s="10">
        <f t="shared" si="14"/>
        <v>0</v>
      </c>
      <c r="W19" s="9">
        <f t="shared" si="0"/>
        <v>1</v>
      </c>
      <c r="X19" s="8" t="str">
        <f t="shared" si="15"/>
        <v>E2</v>
      </c>
    </row>
    <row r="20" spans="1:24" s="11" customFormat="1" ht="24.95" customHeight="1">
      <c r="A20" s="8">
        <v>664</v>
      </c>
      <c r="B20" s="57" t="str">
        <f>IF('STUDENT NAMES'!B15&lt;&gt;"",'STUDENT NAMES'!B15,"")</f>
        <v/>
      </c>
      <c r="C20" s="7"/>
      <c r="D20" s="9" t="str">
        <f t="shared" si="1"/>
        <v/>
      </c>
      <c r="E20" s="9" t="str">
        <f t="shared" si="2"/>
        <v/>
      </c>
      <c r="F20" s="7"/>
      <c r="G20" s="9" t="str">
        <f t="shared" si="3"/>
        <v/>
      </c>
      <c r="H20" s="9" t="str">
        <f t="shared" si="4"/>
        <v/>
      </c>
      <c r="I20" s="7"/>
      <c r="J20" s="9" t="str">
        <f t="shared" si="5"/>
        <v/>
      </c>
      <c r="K20" s="9" t="str">
        <f t="shared" si="6"/>
        <v/>
      </c>
      <c r="L20" s="7"/>
      <c r="M20" s="9" t="str">
        <f t="shared" si="7"/>
        <v/>
      </c>
      <c r="N20" s="9" t="str">
        <f t="shared" si="8"/>
        <v/>
      </c>
      <c r="O20" s="7"/>
      <c r="P20" s="9" t="str">
        <f t="shared" si="9"/>
        <v/>
      </c>
      <c r="Q20" s="9" t="str">
        <f t="shared" si="10"/>
        <v/>
      </c>
      <c r="R20" s="7"/>
      <c r="S20" s="9" t="str">
        <f t="shared" si="11"/>
        <v/>
      </c>
      <c r="T20" s="9" t="str">
        <f t="shared" si="12"/>
        <v/>
      </c>
      <c r="U20" s="9">
        <f t="shared" si="16"/>
        <v>0</v>
      </c>
      <c r="V20" s="10">
        <f t="shared" si="14"/>
        <v>0</v>
      </c>
      <c r="W20" s="9">
        <f t="shared" si="0"/>
        <v>1</v>
      </c>
      <c r="X20" s="8" t="str">
        <f t="shared" si="15"/>
        <v>E2</v>
      </c>
    </row>
    <row r="21" spans="1:24" s="11" customFormat="1" ht="24.95" customHeight="1">
      <c r="A21" s="8">
        <v>665</v>
      </c>
      <c r="B21" s="57" t="str">
        <f>IF('STUDENT NAMES'!B16&lt;&gt;"",'STUDENT NAMES'!B16,"")</f>
        <v/>
      </c>
      <c r="C21" s="7"/>
      <c r="D21" s="9" t="str">
        <f t="shared" si="1"/>
        <v/>
      </c>
      <c r="E21" s="9" t="str">
        <f t="shared" si="2"/>
        <v/>
      </c>
      <c r="F21" s="7"/>
      <c r="G21" s="9" t="str">
        <f t="shared" si="3"/>
        <v/>
      </c>
      <c r="H21" s="9" t="str">
        <f t="shared" si="4"/>
        <v/>
      </c>
      <c r="I21" s="7"/>
      <c r="J21" s="9" t="str">
        <f t="shared" si="5"/>
        <v/>
      </c>
      <c r="K21" s="9" t="str">
        <f t="shared" si="6"/>
        <v/>
      </c>
      <c r="L21" s="7"/>
      <c r="M21" s="9" t="str">
        <f t="shared" si="7"/>
        <v/>
      </c>
      <c r="N21" s="9" t="str">
        <f t="shared" si="8"/>
        <v/>
      </c>
      <c r="O21" s="7"/>
      <c r="P21" s="9" t="str">
        <f t="shared" si="9"/>
        <v/>
      </c>
      <c r="Q21" s="9" t="str">
        <f t="shared" si="10"/>
        <v/>
      </c>
      <c r="R21" s="7"/>
      <c r="S21" s="9" t="str">
        <f t="shared" si="11"/>
        <v/>
      </c>
      <c r="T21" s="9" t="str">
        <f t="shared" si="12"/>
        <v/>
      </c>
      <c r="U21" s="9">
        <f t="shared" si="16"/>
        <v>0</v>
      </c>
      <c r="V21" s="10">
        <f t="shared" si="14"/>
        <v>0</v>
      </c>
      <c r="W21" s="9">
        <f t="shared" si="0"/>
        <v>1</v>
      </c>
      <c r="X21" s="8" t="str">
        <f t="shared" si="15"/>
        <v>E2</v>
      </c>
    </row>
    <row r="22" spans="1:24" s="11" customFormat="1" ht="24.95" customHeight="1">
      <c r="A22" s="8">
        <v>666</v>
      </c>
      <c r="B22" s="57" t="str">
        <f>IF('STUDENT NAMES'!B17&lt;&gt;"",'STUDENT NAMES'!B17,"")</f>
        <v/>
      </c>
      <c r="C22" s="7"/>
      <c r="D22" s="9" t="str">
        <f t="shared" si="1"/>
        <v/>
      </c>
      <c r="E22" s="9" t="str">
        <f t="shared" si="2"/>
        <v/>
      </c>
      <c r="F22" s="7"/>
      <c r="G22" s="9" t="str">
        <f t="shared" si="3"/>
        <v/>
      </c>
      <c r="H22" s="9" t="str">
        <f t="shared" si="4"/>
        <v/>
      </c>
      <c r="I22" s="7"/>
      <c r="J22" s="9" t="str">
        <f t="shared" si="5"/>
        <v/>
      </c>
      <c r="K22" s="9" t="str">
        <f t="shared" si="6"/>
        <v/>
      </c>
      <c r="L22" s="7"/>
      <c r="M22" s="9" t="str">
        <f t="shared" si="7"/>
        <v/>
      </c>
      <c r="N22" s="9" t="str">
        <f t="shared" si="8"/>
        <v/>
      </c>
      <c r="O22" s="7"/>
      <c r="P22" s="9" t="str">
        <f t="shared" si="9"/>
        <v/>
      </c>
      <c r="Q22" s="9" t="str">
        <f t="shared" si="10"/>
        <v/>
      </c>
      <c r="R22" s="7"/>
      <c r="S22" s="9" t="str">
        <f t="shared" si="11"/>
        <v/>
      </c>
      <c r="T22" s="9" t="str">
        <f t="shared" si="12"/>
        <v/>
      </c>
      <c r="U22" s="9">
        <f t="shared" si="16"/>
        <v>0</v>
      </c>
      <c r="V22" s="10">
        <f t="shared" si="14"/>
        <v>0</v>
      </c>
      <c r="W22" s="9">
        <f t="shared" si="0"/>
        <v>1</v>
      </c>
      <c r="X22" s="8" t="str">
        <f t="shared" si="15"/>
        <v>E2</v>
      </c>
    </row>
    <row r="23" spans="1:24" s="11" customFormat="1" ht="24.95" customHeight="1">
      <c r="A23" s="8">
        <v>667</v>
      </c>
      <c r="B23" s="57" t="str">
        <f>IF('STUDENT NAMES'!B18&lt;&gt;"",'STUDENT NAMES'!B18,"")</f>
        <v/>
      </c>
      <c r="C23" s="7"/>
      <c r="D23" s="9" t="str">
        <f t="shared" si="1"/>
        <v/>
      </c>
      <c r="E23" s="9" t="str">
        <f t="shared" si="2"/>
        <v/>
      </c>
      <c r="F23" s="7"/>
      <c r="G23" s="9" t="str">
        <f t="shared" si="3"/>
        <v/>
      </c>
      <c r="H23" s="9" t="str">
        <f t="shared" si="4"/>
        <v/>
      </c>
      <c r="I23" s="7"/>
      <c r="J23" s="9" t="str">
        <f t="shared" si="5"/>
        <v/>
      </c>
      <c r="K23" s="9" t="str">
        <f t="shared" si="6"/>
        <v/>
      </c>
      <c r="L23" s="7"/>
      <c r="M23" s="9" t="str">
        <f t="shared" si="7"/>
        <v/>
      </c>
      <c r="N23" s="9" t="str">
        <f t="shared" si="8"/>
        <v/>
      </c>
      <c r="O23" s="7"/>
      <c r="P23" s="9" t="str">
        <f t="shared" si="9"/>
        <v/>
      </c>
      <c r="Q23" s="9" t="str">
        <f t="shared" si="10"/>
        <v/>
      </c>
      <c r="R23" s="7"/>
      <c r="S23" s="9" t="str">
        <f t="shared" si="11"/>
        <v/>
      </c>
      <c r="T23" s="9" t="str">
        <f t="shared" si="12"/>
        <v/>
      </c>
      <c r="U23" s="9">
        <f t="shared" si="16"/>
        <v>0</v>
      </c>
      <c r="V23" s="10">
        <f t="shared" si="14"/>
        <v>0</v>
      </c>
      <c r="W23" s="9">
        <f t="shared" si="0"/>
        <v>1</v>
      </c>
      <c r="X23" s="8" t="str">
        <f t="shared" si="15"/>
        <v>E2</v>
      </c>
    </row>
    <row r="24" spans="1:24" s="11" customFormat="1" ht="24.95" customHeight="1">
      <c r="A24" s="8">
        <v>668</v>
      </c>
      <c r="B24" s="57" t="str">
        <f>IF('STUDENT NAMES'!B19&lt;&gt;"",'STUDENT NAMES'!B19,"")</f>
        <v/>
      </c>
      <c r="C24" s="7"/>
      <c r="D24" s="9" t="str">
        <f t="shared" si="1"/>
        <v/>
      </c>
      <c r="E24" s="9" t="str">
        <f t="shared" si="2"/>
        <v/>
      </c>
      <c r="F24" s="7"/>
      <c r="G24" s="9" t="str">
        <f t="shared" si="3"/>
        <v/>
      </c>
      <c r="H24" s="9" t="str">
        <f t="shared" si="4"/>
        <v/>
      </c>
      <c r="I24" s="7"/>
      <c r="J24" s="9" t="str">
        <f t="shared" si="5"/>
        <v/>
      </c>
      <c r="K24" s="9" t="str">
        <f t="shared" si="6"/>
        <v/>
      </c>
      <c r="L24" s="7"/>
      <c r="M24" s="9" t="str">
        <f t="shared" si="7"/>
        <v/>
      </c>
      <c r="N24" s="9" t="str">
        <f t="shared" si="8"/>
        <v/>
      </c>
      <c r="O24" s="7"/>
      <c r="P24" s="9" t="str">
        <f t="shared" si="9"/>
        <v/>
      </c>
      <c r="Q24" s="9" t="str">
        <f t="shared" si="10"/>
        <v/>
      </c>
      <c r="R24" s="7"/>
      <c r="S24" s="9" t="str">
        <f t="shared" si="11"/>
        <v/>
      </c>
      <c r="T24" s="9" t="str">
        <f t="shared" si="12"/>
        <v/>
      </c>
      <c r="U24" s="9">
        <f t="shared" si="16"/>
        <v>0</v>
      </c>
      <c r="V24" s="10">
        <f t="shared" si="14"/>
        <v>0</v>
      </c>
      <c r="W24" s="9">
        <f t="shared" si="0"/>
        <v>1</v>
      </c>
      <c r="X24" s="8" t="str">
        <f t="shared" si="15"/>
        <v>E2</v>
      </c>
    </row>
    <row r="25" spans="1:24" s="11" customFormat="1" ht="24.95" customHeight="1">
      <c r="A25" s="8">
        <v>669</v>
      </c>
      <c r="B25" s="57" t="str">
        <f>IF('STUDENT NAMES'!B20&lt;&gt;"",'STUDENT NAMES'!B20,"")</f>
        <v/>
      </c>
      <c r="C25" s="7"/>
      <c r="D25" s="9" t="str">
        <f t="shared" si="1"/>
        <v/>
      </c>
      <c r="E25" s="9" t="str">
        <f t="shared" si="2"/>
        <v/>
      </c>
      <c r="F25" s="7"/>
      <c r="G25" s="9" t="str">
        <f t="shared" si="3"/>
        <v/>
      </c>
      <c r="H25" s="9" t="str">
        <f t="shared" si="4"/>
        <v/>
      </c>
      <c r="I25" s="7"/>
      <c r="J25" s="9" t="str">
        <f t="shared" si="5"/>
        <v/>
      </c>
      <c r="K25" s="9" t="str">
        <f t="shared" si="6"/>
        <v/>
      </c>
      <c r="L25" s="7"/>
      <c r="M25" s="9" t="str">
        <f t="shared" si="7"/>
        <v/>
      </c>
      <c r="N25" s="9" t="str">
        <f t="shared" si="8"/>
        <v/>
      </c>
      <c r="O25" s="7"/>
      <c r="P25" s="9" t="str">
        <f t="shared" si="9"/>
        <v/>
      </c>
      <c r="Q25" s="9" t="str">
        <f t="shared" si="10"/>
        <v/>
      </c>
      <c r="R25" s="7"/>
      <c r="S25" s="9" t="str">
        <f t="shared" si="11"/>
        <v/>
      </c>
      <c r="T25" s="9" t="str">
        <f t="shared" si="12"/>
        <v/>
      </c>
      <c r="U25" s="9">
        <f t="shared" si="16"/>
        <v>0</v>
      </c>
      <c r="V25" s="10">
        <f t="shared" si="14"/>
        <v>0</v>
      </c>
      <c r="W25" s="9">
        <f t="shared" si="0"/>
        <v>1</v>
      </c>
      <c r="X25" s="8" t="str">
        <f t="shared" si="15"/>
        <v>E2</v>
      </c>
    </row>
    <row r="26" spans="1:24" s="11" customFormat="1" ht="24.95" customHeight="1">
      <c r="A26" s="8">
        <v>670</v>
      </c>
      <c r="B26" s="57" t="str">
        <f>IF('STUDENT NAMES'!B21&lt;&gt;"",'STUDENT NAMES'!B21,"")</f>
        <v/>
      </c>
      <c r="C26" s="7"/>
      <c r="D26" s="9" t="str">
        <f t="shared" si="1"/>
        <v/>
      </c>
      <c r="E26" s="9" t="str">
        <f t="shared" si="2"/>
        <v/>
      </c>
      <c r="F26" s="7"/>
      <c r="G26" s="9" t="str">
        <f t="shared" si="3"/>
        <v/>
      </c>
      <c r="H26" s="9" t="str">
        <f t="shared" si="4"/>
        <v/>
      </c>
      <c r="I26" s="7"/>
      <c r="J26" s="9" t="str">
        <f t="shared" si="5"/>
        <v/>
      </c>
      <c r="K26" s="9" t="str">
        <f t="shared" si="6"/>
        <v/>
      </c>
      <c r="L26" s="7"/>
      <c r="M26" s="9" t="str">
        <f t="shared" si="7"/>
        <v/>
      </c>
      <c r="N26" s="9" t="str">
        <f t="shared" si="8"/>
        <v/>
      </c>
      <c r="O26" s="7"/>
      <c r="P26" s="9" t="str">
        <f t="shared" si="9"/>
        <v/>
      </c>
      <c r="Q26" s="9" t="str">
        <f t="shared" si="10"/>
        <v/>
      </c>
      <c r="R26" s="7"/>
      <c r="S26" s="9" t="str">
        <f t="shared" si="11"/>
        <v/>
      </c>
      <c r="T26" s="9" t="str">
        <f t="shared" si="12"/>
        <v/>
      </c>
      <c r="U26" s="9">
        <f t="shared" si="16"/>
        <v>0</v>
      </c>
      <c r="V26" s="10">
        <f t="shared" si="14"/>
        <v>0</v>
      </c>
      <c r="W26" s="9">
        <f t="shared" si="0"/>
        <v>1</v>
      </c>
      <c r="X26" s="8" t="str">
        <f t="shared" si="15"/>
        <v>E2</v>
      </c>
    </row>
    <row r="27" spans="1:24" s="11" customFormat="1" ht="24.95" customHeight="1">
      <c r="A27" s="8">
        <v>671</v>
      </c>
      <c r="B27" s="57" t="str">
        <f>IF('STUDENT NAMES'!B22&lt;&gt;"",'STUDENT NAMES'!B22,"")</f>
        <v/>
      </c>
      <c r="C27" s="7"/>
      <c r="D27" s="9" t="str">
        <f t="shared" si="1"/>
        <v/>
      </c>
      <c r="E27" s="9" t="str">
        <f t="shared" si="2"/>
        <v/>
      </c>
      <c r="F27" s="7"/>
      <c r="G27" s="9" t="str">
        <f t="shared" si="3"/>
        <v/>
      </c>
      <c r="H27" s="9" t="str">
        <f t="shared" si="4"/>
        <v/>
      </c>
      <c r="I27" s="7"/>
      <c r="J27" s="9" t="str">
        <f t="shared" si="5"/>
        <v/>
      </c>
      <c r="K27" s="9" t="str">
        <f t="shared" si="6"/>
        <v/>
      </c>
      <c r="L27" s="7"/>
      <c r="M27" s="9" t="str">
        <f t="shared" si="7"/>
        <v/>
      </c>
      <c r="N27" s="9" t="str">
        <f t="shared" si="8"/>
        <v/>
      </c>
      <c r="O27" s="7"/>
      <c r="P27" s="9" t="str">
        <f t="shared" si="9"/>
        <v/>
      </c>
      <c r="Q27" s="9" t="str">
        <f t="shared" si="10"/>
        <v/>
      </c>
      <c r="R27" s="7"/>
      <c r="S27" s="9" t="str">
        <f t="shared" si="11"/>
        <v/>
      </c>
      <c r="T27" s="9" t="str">
        <f t="shared" si="12"/>
        <v/>
      </c>
      <c r="U27" s="9">
        <f t="shared" si="16"/>
        <v>0</v>
      </c>
      <c r="V27" s="10">
        <f t="shared" si="14"/>
        <v>0</v>
      </c>
      <c r="W27" s="9">
        <f t="shared" si="0"/>
        <v>1</v>
      </c>
      <c r="X27" s="8" t="str">
        <f t="shared" si="15"/>
        <v>E2</v>
      </c>
    </row>
    <row r="28" spans="1:24" s="11" customFormat="1" ht="24.95" customHeight="1">
      <c r="A28" s="8">
        <v>672</v>
      </c>
      <c r="B28" s="57" t="str">
        <f>IF('STUDENT NAMES'!B23&lt;&gt;"",'STUDENT NAMES'!B23,"")</f>
        <v/>
      </c>
      <c r="C28" s="7"/>
      <c r="D28" s="9" t="str">
        <f t="shared" si="1"/>
        <v/>
      </c>
      <c r="E28" s="9" t="str">
        <f t="shared" si="2"/>
        <v/>
      </c>
      <c r="F28" s="7"/>
      <c r="G28" s="9" t="str">
        <f t="shared" si="3"/>
        <v/>
      </c>
      <c r="H28" s="9" t="str">
        <f t="shared" si="4"/>
        <v/>
      </c>
      <c r="I28" s="7"/>
      <c r="J28" s="9" t="str">
        <f t="shared" si="5"/>
        <v/>
      </c>
      <c r="K28" s="9" t="str">
        <f t="shared" si="6"/>
        <v/>
      </c>
      <c r="L28" s="7"/>
      <c r="M28" s="9" t="str">
        <f t="shared" si="7"/>
        <v/>
      </c>
      <c r="N28" s="9" t="str">
        <f t="shared" si="8"/>
        <v/>
      </c>
      <c r="O28" s="7"/>
      <c r="P28" s="9" t="str">
        <f t="shared" si="9"/>
        <v/>
      </c>
      <c r="Q28" s="9" t="str">
        <f t="shared" si="10"/>
        <v/>
      </c>
      <c r="R28" s="7"/>
      <c r="S28" s="9" t="str">
        <f t="shared" si="11"/>
        <v/>
      </c>
      <c r="T28" s="9" t="str">
        <f t="shared" si="12"/>
        <v/>
      </c>
      <c r="U28" s="9">
        <f t="shared" si="16"/>
        <v>0</v>
      </c>
      <c r="V28" s="10">
        <f t="shared" si="14"/>
        <v>0</v>
      </c>
      <c r="W28" s="9">
        <f t="shared" si="0"/>
        <v>1</v>
      </c>
      <c r="X28" s="8" t="str">
        <f t="shared" si="15"/>
        <v>E2</v>
      </c>
    </row>
    <row r="29" spans="1:24" s="11" customFormat="1" ht="24.95" customHeight="1">
      <c r="A29" s="8">
        <v>673</v>
      </c>
      <c r="B29" s="57" t="str">
        <f>IF('STUDENT NAMES'!B24&lt;&gt;"",'STUDENT NAMES'!B24,"")</f>
        <v/>
      </c>
      <c r="C29" s="7"/>
      <c r="D29" s="9" t="str">
        <f t="shared" si="1"/>
        <v/>
      </c>
      <c r="E29" s="9" t="str">
        <f t="shared" si="2"/>
        <v/>
      </c>
      <c r="F29" s="7"/>
      <c r="G29" s="9" t="str">
        <f t="shared" si="3"/>
        <v/>
      </c>
      <c r="H29" s="9" t="str">
        <f t="shared" si="4"/>
        <v/>
      </c>
      <c r="I29" s="7"/>
      <c r="J29" s="9" t="str">
        <f t="shared" si="5"/>
        <v/>
      </c>
      <c r="K29" s="9" t="str">
        <f t="shared" si="6"/>
        <v/>
      </c>
      <c r="L29" s="7"/>
      <c r="M29" s="9" t="str">
        <f t="shared" si="7"/>
        <v/>
      </c>
      <c r="N29" s="9" t="str">
        <f t="shared" si="8"/>
        <v/>
      </c>
      <c r="O29" s="7"/>
      <c r="P29" s="9" t="str">
        <f t="shared" si="9"/>
        <v/>
      </c>
      <c r="Q29" s="9" t="str">
        <f t="shared" si="10"/>
        <v/>
      </c>
      <c r="R29" s="7"/>
      <c r="S29" s="9" t="str">
        <f t="shared" si="11"/>
        <v/>
      </c>
      <c r="T29" s="9" t="str">
        <f t="shared" si="12"/>
        <v/>
      </c>
      <c r="U29" s="9">
        <f t="shared" si="16"/>
        <v>0</v>
      </c>
      <c r="V29" s="10">
        <f t="shared" si="14"/>
        <v>0</v>
      </c>
      <c r="W29" s="9">
        <f t="shared" si="0"/>
        <v>1</v>
      </c>
      <c r="X29" s="8" t="str">
        <f t="shared" si="15"/>
        <v>E2</v>
      </c>
    </row>
    <row r="30" spans="1:24" s="11" customFormat="1" ht="24.95" customHeight="1">
      <c r="A30" s="8">
        <v>674</v>
      </c>
      <c r="B30" s="57" t="str">
        <f>IF('STUDENT NAMES'!B25&lt;&gt;"",'STUDENT NAMES'!B25,"")</f>
        <v/>
      </c>
      <c r="C30" s="7"/>
      <c r="D30" s="9" t="str">
        <f t="shared" si="1"/>
        <v/>
      </c>
      <c r="E30" s="9" t="str">
        <f t="shared" si="2"/>
        <v/>
      </c>
      <c r="F30" s="7"/>
      <c r="G30" s="9" t="str">
        <f t="shared" si="3"/>
        <v/>
      </c>
      <c r="H30" s="9" t="str">
        <f t="shared" si="4"/>
        <v/>
      </c>
      <c r="I30" s="7"/>
      <c r="J30" s="9" t="str">
        <f t="shared" si="5"/>
        <v/>
      </c>
      <c r="K30" s="9" t="str">
        <f t="shared" si="6"/>
        <v/>
      </c>
      <c r="L30" s="7"/>
      <c r="M30" s="9" t="str">
        <f t="shared" si="7"/>
        <v/>
      </c>
      <c r="N30" s="9" t="str">
        <f t="shared" si="8"/>
        <v/>
      </c>
      <c r="O30" s="7"/>
      <c r="P30" s="9" t="str">
        <f t="shared" si="9"/>
        <v/>
      </c>
      <c r="Q30" s="9" t="str">
        <f t="shared" si="10"/>
        <v/>
      </c>
      <c r="R30" s="7"/>
      <c r="S30" s="9" t="str">
        <f t="shared" si="11"/>
        <v/>
      </c>
      <c r="T30" s="9" t="str">
        <f t="shared" si="12"/>
        <v/>
      </c>
      <c r="U30" s="9">
        <f t="shared" si="16"/>
        <v>0</v>
      </c>
      <c r="V30" s="10">
        <f t="shared" si="14"/>
        <v>0</v>
      </c>
      <c r="W30" s="9">
        <f t="shared" si="0"/>
        <v>1</v>
      </c>
      <c r="X30" s="8" t="str">
        <f t="shared" si="15"/>
        <v>E2</v>
      </c>
    </row>
    <row r="31" spans="1:24" s="11" customFormat="1" ht="24.95" customHeight="1">
      <c r="A31" s="8">
        <v>675</v>
      </c>
      <c r="B31" s="57" t="str">
        <f>IF('STUDENT NAMES'!B26&lt;&gt;"",'STUDENT NAMES'!B26,"")</f>
        <v/>
      </c>
      <c r="C31" s="7"/>
      <c r="D31" s="9" t="str">
        <f t="shared" si="1"/>
        <v/>
      </c>
      <c r="E31" s="9" t="str">
        <f t="shared" si="2"/>
        <v/>
      </c>
      <c r="F31" s="7"/>
      <c r="G31" s="9" t="str">
        <f t="shared" si="3"/>
        <v/>
      </c>
      <c r="H31" s="9" t="str">
        <f t="shared" si="4"/>
        <v/>
      </c>
      <c r="I31" s="7"/>
      <c r="J31" s="9" t="str">
        <f t="shared" si="5"/>
        <v/>
      </c>
      <c r="K31" s="9" t="str">
        <f t="shared" si="6"/>
        <v/>
      </c>
      <c r="L31" s="7"/>
      <c r="M31" s="9" t="str">
        <f t="shared" si="7"/>
        <v/>
      </c>
      <c r="N31" s="9" t="str">
        <f t="shared" si="8"/>
        <v/>
      </c>
      <c r="O31" s="7"/>
      <c r="P31" s="9" t="str">
        <f t="shared" si="9"/>
        <v/>
      </c>
      <c r="Q31" s="9" t="str">
        <f t="shared" si="10"/>
        <v/>
      </c>
      <c r="R31" s="7"/>
      <c r="S31" s="9" t="str">
        <f t="shared" si="11"/>
        <v/>
      </c>
      <c r="T31" s="9" t="str">
        <f t="shared" si="12"/>
        <v/>
      </c>
      <c r="U31" s="9">
        <f t="shared" si="16"/>
        <v>0</v>
      </c>
      <c r="V31" s="10">
        <f t="shared" si="14"/>
        <v>0</v>
      </c>
      <c r="W31" s="9">
        <f t="shared" si="0"/>
        <v>1</v>
      </c>
      <c r="X31" s="8" t="str">
        <f t="shared" si="15"/>
        <v>E2</v>
      </c>
    </row>
    <row r="32" spans="1:24" s="11" customFormat="1" ht="24.95" customHeight="1">
      <c r="A32" s="8">
        <v>676</v>
      </c>
      <c r="B32" s="57" t="str">
        <f>IF('STUDENT NAMES'!B27&lt;&gt;"",'STUDENT NAMES'!B27,"")</f>
        <v/>
      </c>
      <c r="C32" s="7"/>
      <c r="D32" s="9" t="str">
        <f t="shared" si="1"/>
        <v/>
      </c>
      <c r="E32" s="9" t="str">
        <f t="shared" si="2"/>
        <v/>
      </c>
      <c r="F32" s="7"/>
      <c r="G32" s="9" t="str">
        <f t="shared" si="3"/>
        <v/>
      </c>
      <c r="H32" s="9" t="str">
        <f t="shared" si="4"/>
        <v/>
      </c>
      <c r="I32" s="7"/>
      <c r="J32" s="9" t="str">
        <f t="shared" si="5"/>
        <v/>
      </c>
      <c r="K32" s="9" t="str">
        <f t="shared" si="6"/>
        <v/>
      </c>
      <c r="L32" s="7"/>
      <c r="M32" s="9" t="str">
        <f t="shared" si="7"/>
        <v/>
      </c>
      <c r="N32" s="9" t="str">
        <f t="shared" si="8"/>
        <v/>
      </c>
      <c r="O32" s="7"/>
      <c r="P32" s="9" t="str">
        <f t="shared" si="9"/>
        <v/>
      </c>
      <c r="Q32" s="9" t="str">
        <f t="shared" si="10"/>
        <v/>
      </c>
      <c r="R32" s="7"/>
      <c r="S32" s="9" t="str">
        <f t="shared" si="11"/>
        <v/>
      </c>
      <c r="T32" s="9" t="str">
        <f t="shared" si="12"/>
        <v/>
      </c>
      <c r="U32" s="9">
        <f t="shared" si="16"/>
        <v>0</v>
      </c>
      <c r="V32" s="10">
        <f t="shared" si="14"/>
        <v>0</v>
      </c>
      <c r="W32" s="9">
        <f t="shared" si="0"/>
        <v>1</v>
      </c>
      <c r="X32" s="8" t="str">
        <f t="shared" si="15"/>
        <v>E2</v>
      </c>
    </row>
    <row r="33" spans="1:24" s="11" customFormat="1" ht="24.95" customHeight="1">
      <c r="A33" s="8">
        <v>677</v>
      </c>
      <c r="B33" s="57" t="str">
        <f>IF('STUDENT NAMES'!B28&lt;&gt;"",'STUDENT NAMES'!B28,"")</f>
        <v/>
      </c>
      <c r="C33" s="7"/>
      <c r="D33" s="9" t="str">
        <f t="shared" si="1"/>
        <v/>
      </c>
      <c r="E33" s="9" t="str">
        <f t="shared" si="2"/>
        <v/>
      </c>
      <c r="F33" s="7"/>
      <c r="G33" s="9" t="str">
        <f t="shared" si="3"/>
        <v/>
      </c>
      <c r="H33" s="9" t="str">
        <f t="shared" si="4"/>
        <v/>
      </c>
      <c r="I33" s="7"/>
      <c r="J33" s="9" t="str">
        <f t="shared" si="5"/>
        <v/>
      </c>
      <c r="K33" s="9" t="str">
        <f t="shared" si="6"/>
        <v/>
      </c>
      <c r="L33" s="7"/>
      <c r="M33" s="9" t="str">
        <f t="shared" si="7"/>
        <v/>
      </c>
      <c r="N33" s="9" t="str">
        <f t="shared" si="8"/>
        <v/>
      </c>
      <c r="O33" s="7"/>
      <c r="P33" s="9" t="str">
        <f t="shared" si="9"/>
        <v/>
      </c>
      <c r="Q33" s="9" t="str">
        <f t="shared" si="10"/>
        <v/>
      </c>
      <c r="R33" s="7"/>
      <c r="S33" s="9" t="str">
        <f t="shared" si="11"/>
        <v/>
      </c>
      <c r="T33" s="9" t="str">
        <f t="shared" si="12"/>
        <v/>
      </c>
      <c r="U33" s="9">
        <f t="shared" si="16"/>
        <v>0</v>
      </c>
      <c r="V33" s="10">
        <f t="shared" si="14"/>
        <v>0</v>
      </c>
      <c r="W33" s="9">
        <f t="shared" si="0"/>
        <v>1</v>
      </c>
      <c r="X33" s="8" t="str">
        <f t="shared" si="15"/>
        <v>E2</v>
      </c>
    </row>
    <row r="34" spans="1:24" s="11" customFormat="1" ht="24.95" customHeight="1">
      <c r="A34" s="8">
        <v>678</v>
      </c>
      <c r="B34" s="57" t="str">
        <f>IF('STUDENT NAMES'!B29&lt;&gt;"",'STUDENT NAMES'!B29,"")</f>
        <v/>
      </c>
      <c r="C34" s="7"/>
      <c r="D34" s="9" t="str">
        <f t="shared" si="1"/>
        <v/>
      </c>
      <c r="E34" s="9" t="str">
        <f t="shared" si="2"/>
        <v/>
      </c>
      <c r="F34" s="7"/>
      <c r="G34" s="9" t="str">
        <f t="shared" si="3"/>
        <v/>
      </c>
      <c r="H34" s="9" t="str">
        <f t="shared" si="4"/>
        <v/>
      </c>
      <c r="I34" s="7"/>
      <c r="J34" s="9" t="str">
        <f t="shared" si="5"/>
        <v/>
      </c>
      <c r="K34" s="9" t="str">
        <f t="shared" si="6"/>
        <v/>
      </c>
      <c r="L34" s="7"/>
      <c r="M34" s="9" t="str">
        <f t="shared" si="7"/>
        <v/>
      </c>
      <c r="N34" s="9" t="str">
        <f t="shared" si="8"/>
        <v/>
      </c>
      <c r="O34" s="7"/>
      <c r="P34" s="9" t="str">
        <f t="shared" si="9"/>
        <v/>
      </c>
      <c r="Q34" s="9" t="str">
        <f t="shared" si="10"/>
        <v/>
      </c>
      <c r="R34" s="7"/>
      <c r="S34" s="9" t="str">
        <f t="shared" si="11"/>
        <v/>
      </c>
      <c r="T34" s="9" t="str">
        <f t="shared" si="12"/>
        <v/>
      </c>
      <c r="U34" s="9">
        <f t="shared" si="16"/>
        <v>0</v>
      </c>
      <c r="V34" s="10">
        <f t="shared" si="14"/>
        <v>0</v>
      </c>
      <c r="W34" s="9">
        <f t="shared" si="0"/>
        <v>1</v>
      </c>
      <c r="X34" s="8" t="str">
        <f t="shared" si="15"/>
        <v>E2</v>
      </c>
    </row>
    <row r="35" spans="1:24" s="11" customFormat="1" ht="24.95" customHeight="1">
      <c r="A35" s="8">
        <v>679</v>
      </c>
      <c r="B35" s="57" t="str">
        <f>IF('STUDENT NAMES'!B30&lt;&gt;"",'STUDENT NAMES'!B30,"")</f>
        <v/>
      </c>
      <c r="C35" s="7"/>
      <c r="D35" s="9" t="str">
        <f t="shared" si="1"/>
        <v/>
      </c>
      <c r="E35" s="9" t="str">
        <f t="shared" si="2"/>
        <v/>
      </c>
      <c r="F35" s="7"/>
      <c r="G35" s="9" t="str">
        <f t="shared" si="3"/>
        <v/>
      </c>
      <c r="H35" s="9" t="str">
        <f t="shared" si="4"/>
        <v/>
      </c>
      <c r="I35" s="7"/>
      <c r="J35" s="9" t="str">
        <f t="shared" si="5"/>
        <v/>
      </c>
      <c r="K35" s="9" t="str">
        <f t="shared" si="6"/>
        <v/>
      </c>
      <c r="L35" s="7"/>
      <c r="M35" s="9" t="str">
        <f t="shared" si="7"/>
        <v/>
      </c>
      <c r="N35" s="9" t="str">
        <f t="shared" si="8"/>
        <v/>
      </c>
      <c r="O35" s="7"/>
      <c r="P35" s="9" t="str">
        <f t="shared" si="9"/>
        <v/>
      </c>
      <c r="Q35" s="9" t="str">
        <f t="shared" si="10"/>
        <v/>
      </c>
      <c r="R35" s="7"/>
      <c r="S35" s="9" t="str">
        <f t="shared" si="11"/>
        <v/>
      </c>
      <c r="T35" s="9" t="str">
        <f t="shared" si="12"/>
        <v/>
      </c>
      <c r="U35" s="9">
        <f t="shared" si="16"/>
        <v>0</v>
      </c>
      <c r="V35" s="10">
        <f t="shared" si="14"/>
        <v>0</v>
      </c>
      <c r="W35" s="9">
        <f t="shared" ref="W35:W41" si="17">RANK(V35,$V$7:$V$53,0)</f>
        <v>1</v>
      </c>
      <c r="X35" s="8" t="str">
        <f t="shared" ref="X35:X41" si="18">IF(V35&gt;=91,"A1",IF(V35&gt;=81,"A2",IF(V35&gt;=71,"B1",IF(V35&gt;=61,"B2",IF(V35&gt;=51,"C1",IF(V35&gt;=41,"C2",IF(V35&gt;=33,"D",IF(V35&gt;=21,"E1","E2"))))))))</f>
        <v>E2</v>
      </c>
    </row>
    <row r="36" spans="1:24" s="11" customFormat="1" ht="24.95" customHeight="1">
      <c r="A36" s="8">
        <v>680</v>
      </c>
      <c r="B36" s="57" t="str">
        <f>IF('STUDENT NAMES'!B31&lt;&gt;"",'STUDENT NAMES'!B31,"")</f>
        <v/>
      </c>
      <c r="C36" s="7"/>
      <c r="D36" s="9" t="str">
        <f t="shared" si="1"/>
        <v/>
      </c>
      <c r="E36" s="9" t="str">
        <f t="shared" si="2"/>
        <v/>
      </c>
      <c r="F36" s="7"/>
      <c r="G36" s="9" t="str">
        <f t="shared" si="3"/>
        <v/>
      </c>
      <c r="H36" s="9" t="str">
        <f t="shared" si="4"/>
        <v/>
      </c>
      <c r="I36" s="7"/>
      <c r="J36" s="9" t="str">
        <f t="shared" si="5"/>
        <v/>
      </c>
      <c r="K36" s="9" t="str">
        <f t="shared" si="6"/>
        <v/>
      </c>
      <c r="L36" s="7"/>
      <c r="M36" s="9" t="str">
        <f t="shared" si="7"/>
        <v/>
      </c>
      <c r="N36" s="9" t="str">
        <f t="shared" si="8"/>
        <v/>
      </c>
      <c r="O36" s="7"/>
      <c r="P36" s="9" t="str">
        <f t="shared" si="9"/>
        <v/>
      </c>
      <c r="Q36" s="9" t="str">
        <f t="shared" si="10"/>
        <v/>
      </c>
      <c r="R36" s="7"/>
      <c r="S36" s="9" t="str">
        <f t="shared" si="11"/>
        <v/>
      </c>
      <c r="T36" s="9" t="str">
        <f t="shared" si="12"/>
        <v/>
      </c>
      <c r="U36" s="9">
        <f t="shared" si="16"/>
        <v>0</v>
      </c>
      <c r="V36" s="10">
        <f t="shared" si="14"/>
        <v>0</v>
      </c>
      <c r="W36" s="9">
        <f t="shared" si="17"/>
        <v>1</v>
      </c>
      <c r="X36" s="8" t="str">
        <f t="shared" si="18"/>
        <v>E2</v>
      </c>
    </row>
    <row r="37" spans="1:24" s="11" customFormat="1" ht="24.95" customHeight="1">
      <c r="A37" s="8">
        <v>681</v>
      </c>
      <c r="B37" s="57" t="str">
        <f>IF('STUDENT NAMES'!B32&lt;&gt;"",'STUDENT NAMES'!B32,"")</f>
        <v/>
      </c>
      <c r="C37" s="7"/>
      <c r="D37" s="9" t="str">
        <f t="shared" si="1"/>
        <v/>
      </c>
      <c r="E37" s="9" t="str">
        <f t="shared" si="2"/>
        <v/>
      </c>
      <c r="F37" s="7"/>
      <c r="G37" s="9" t="str">
        <f t="shared" si="3"/>
        <v/>
      </c>
      <c r="H37" s="9" t="str">
        <f t="shared" si="4"/>
        <v/>
      </c>
      <c r="I37" s="7"/>
      <c r="J37" s="9" t="str">
        <f t="shared" si="5"/>
        <v/>
      </c>
      <c r="K37" s="9" t="str">
        <f t="shared" si="6"/>
        <v/>
      </c>
      <c r="L37" s="7"/>
      <c r="M37" s="9" t="str">
        <f t="shared" si="7"/>
        <v/>
      </c>
      <c r="N37" s="9" t="str">
        <f t="shared" si="8"/>
        <v/>
      </c>
      <c r="O37" s="7"/>
      <c r="P37" s="9" t="str">
        <f t="shared" si="9"/>
        <v/>
      </c>
      <c r="Q37" s="9" t="str">
        <f t="shared" si="10"/>
        <v/>
      </c>
      <c r="R37" s="7"/>
      <c r="S37" s="9" t="str">
        <f t="shared" si="11"/>
        <v/>
      </c>
      <c r="T37" s="9" t="str">
        <f t="shared" si="12"/>
        <v/>
      </c>
      <c r="U37" s="9">
        <f t="shared" si="16"/>
        <v>0</v>
      </c>
      <c r="V37" s="10">
        <f t="shared" si="14"/>
        <v>0</v>
      </c>
      <c r="W37" s="9">
        <f t="shared" si="17"/>
        <v>1</v>
      </c>
      <c r="X37" s="8" t="str">
        <f t="shared" si="18"/>
        <v>E2</v>
      </c>
    </row>
    <row r="38" spans="1:24" s="11" customFormat="1" ht="24.95" customHeight="1">
      <c r="A38" s="8">
        <v>682</v>
      </c>
      <c r="B38" s="57" t="str">
        <f>IF('STUDENT NAMES'!B33&lt;&gt;"",'STUDENT NAMES'!B33,"")</f>
        <v/>
      </c>
      <c r="C38" s="7"/>
      <c r="D38" s="9" t="str">
        <f t="shared" si="1"/>
        <v/>
      </c>
      <c r="E38" s="9" t="str">
        <f t="shared" si="2"/>
        <v/>
      </c>
      <c r="F38" s="7"/>
      <c r="G38" s="9" t="str">
        <f t="shared" si="3"/>
        <v/>
      </c>
      <c r="H38" s="9" t="str">
        <f t="shared" si="4"/>
        <v/>
      </c>
      <c r="I38" s="7"/>
      <c r="J38" s="9" t="str">
        <f t="shared" si="5"/>
        <v/>
      </c>
      <c r="K38" s="9" t="str">
        <f t="shared" si="6"/>
        <v/>
      </c>
      <c r="L38" s="7"/>
      <c r="M38" s="9" t="str">
        <f t="shared" si="7"/>
        <v/>
      </c>
      <c r="N38" s="9" t="str">
        <f t="shared" si="8"/>
        <v/>
      </c>
      <c r="O38" s="7"/>
      <c r="P38" s="9" t="str">
        <f t="shared" si="9"/>
        <v/>
      </c>
      <c r="Q38" s="9" t="str">
        <f t="shared" si="10"/>
        <v/>
      </c>
      <c r="R38" s="7"/>
      <c r="S38" s="9" t="str">
        <f t="shared" si="11"/>
        <v/>
      </c>
      <c r="T38" s="9" t="str">
        <f t="shared" si="12"/>
        <v/>
      </c>
      <c r="U38" s="9">
        <f t="shared" si="16"/>
        <v>0</v>
      </c>
      <c r="V38" s="10">
        <f t="shared" si="14"/>
        <v>0</v>
      </c>
      <c r="W38" s="9">
        <f t="shared" si="17"/>
        <v>1</v>
      </c>
      <c r="X38" s="8" t="str">
        <f t="shared" si="18"/>
        <v>E2</v>
      </c>
    </row>
    <row r="39" spans="1:24" s="11" customFormat="1" ht="24.95" customHeight="1">
      <c r="A39" s="8">
        <v>683</v>
      </c>
      <c r="B39" s="57" t="str">
        <f>IF('STUDENT NAMES'!B34&lt;&gt;"",'STUDENT NAMES'!B34,"")</f>
        <v/>
      </c>
      <c r="C39" s="7"/>
      <c r="D39" s="9" t="str">
        <f t="shared" si="1"/>
        <v/>
      </c>
      <c r="E39" s="9" t="str">
        <f t="shared" si="2"/>
        <v/>
      </c>
      <c r="F39" s="7"/>
      <c r="G39" s="9" t="str">
        <f t="shared" si="3"/>
        <v/>
      </c>
      <c r="H39" s="9" t="str">
        <f t="shared" si="4"/>
        <v/>
      </c>
      <c r="I39" s="7"/>
      <c r="J39" s="9" t="str">
        <f t="shared" si="5"/>
        <v/>
      </c>
      <c r="K39" s="9" t="str">
        <f t="shared" si="6"/>
        <v/>
      </c>
      <c r="L39" s="7"/>
      <c r="M39" s="9" t="str">
        <f t="shared" si="7"/>
        <v/>
      </c>
      <c r="N39" s="9" t="str">
        <f t="shared" si="8"/>
        <v/>
      </c>
      <c r="O39" s="7"/>
      <c r="P39" s="9" t="str">
        <f t="shared" si="9"/>
        <v/>
      </c>
      <c r="Q39" s="9" t="str">
        <f t="shared" si="10"/>
        <v/>
      </c>
      <c r="R39" s="7"/>
      <c r="S39" s="9" t="str">
        <f t="shared" si="11"/>
        <v/>
      </c>
      <c r="T39" s="9" t="str">
        <f t="shared" si="12"/>
        <v/>
      </c>
      <c r="U39" s="9">
        <f t="shared" si="16"/>
        <v>0</v>
      </c>
      <c r="V39" s="10">
        <f t="shared" si="14"/>
        <v>0</v>
      </c>
      <c r="W39" s="9">
        <f t="shared" si="17"/>
        <v>1</v>
      </c>
      <c r="X39" s="8" t="str">
        <f t="shared" si="18"/>
        <v>E2</v>
      </c>
    </row>
    <row r="40" spans="1:24" s="11" customFormat="1" ht="24.95" customHeight="1">
      <c r="A40" s="8">
        <v>684</v>
      </c>
      <c r="B40" s="57" t="str">
        <f>IF('STUDENT NAMES'!B35&lt;&gt;"",'STUDENT NAMES'!B35,"")</f>
        <v/>
      </c>
      <c r="C40" s="7"/>
      <c r="D40" s="9" t="str">
        <f t="shared" si="1"/>
        <v/>
      </c>
      <c r="E40" s="9" t="str">
        <f t="shared" si="2"/>
        <v/>
      </c>
      <c r="F40" s="7"/>
      <c r="G40" s="9" t="str">
        <f t="shared" si="3"/>
        <v/>
      </c>
      <c r="H40" s="9" t="str">
        <f t="shared" si="4"/>
        <v/>
      </c>
      <c r="I40" s="7"/>
      <c r="J40" s="9" t="str">
        <f t="shared" si="5"/>
        <v/>
      </c>
      <c r="K40" s="9" t="str">
        <f t="shared" si="6"/>
        <v/>
      </c>
      <c r="L40" s="7"/>
      <c r="M40" s="9" t="str">
        <f t="shared" si="7"/>
        <v/>
      </c>
      <c r="N40" s="9" t="str">
        <f t="shared" si="8"/>
        <v/>
      </c>
      <c r="O40" s="7"/>
      <c r="P40" s="9" t="str">
        <f t="shared" si="9"/>
        <v/>
      </c>
      <c r="Q40" s="9" t="str">
        <f t="shared" si="10"/>
        <v/>
      </c>
      <c r="R40" s="7"/>
      <c r="S40" s="9" t="str">
        <f t="shared" si="11"/>
        <v/>
      </c>
      <c r="T40" s="9" t="str">
        <f t="shared" si="12"/>
        <v/>
      </c>
      <c r="U40" s="9">
        <f t="shared" si="16"/>
        <v>0</v>
      </c>
      <c r="V40" s="10">
        <f t="shared" si="14"/>
        <v>0</v>
      </c>
      <c r="W40" s="9">
        <f t="shared" si="17"/>
        <v>1</v>
      </c>
      <c r="X40" s="8" t="str">
        <f t="shared" si="18"/>
        <v>E2</v>
      </c>
    </row>
    <row r="41" spans="1:24" s="11" customFormat="1" ht="24.95" customHeight="1">
      <c r="A41" s="8">
        <v>685</v>
      </c>
      <c r="B41" s="57" t="str">
        <f>IF('STUDENT NAMES'!B36&lt;&gt;"",'STUDENT NAMES'!B36,"")</f>
        <v/>
      </c>
      <c r="C41" s="7"/>
      <c r="D41" s="9" t="str">
        <f t="shared" si="1"/>
        <v/>
      </c>
      <c r="E41" s="9" t="str">
        <f t="shared" si="2"/>
        <v/>
      </c>
      <c r="F41" s="7"/>
      <c r="G41" s="9" t="str">
        <f t="shared" si="3"/>
        <v/>
      </c>
      <c r="H41" s="9" t="str">
        <f t="shared" si="4"/>
        <v/>
      </c>
      <c r="I41" s="7"/>
      <c r="J41" s="9" t="str">
        <f t="shared" si="5"/>
        <v/>
      </c>
      <c r="K41" s="9" t="str">
        <f t="shared" si="6"/>
        <v/>
      </c>
      <c r="L41" s="7"/>
      <c r="M41" s="9" t="str">
        <f t="shared" si="7"/>
        <v/>
      </c>
      <c r="N41" s="9" t="str">
        <f t="shared" si="8"/>
        <v/>
      </c>
      <c r="O41" s="7"/>
      <c r="P41" s="9" t="str">
        <f t="shared" si="9"/>
        <v/>
      </c>
      <c r="Q41" s="9" t="str">
        <f t="shared" si="10"/>
        <v/>
      </c>
      <c r="R41" s="7"/>
      <c r="S41" s="9" t="str">
        <f t="shared" si="11"/>
        <v/>
      </c>
      <c r="T41" s="9" t="str">
        <f t="shared" si="12"/>
        <v/>
      </c>
      <c r="U41" s="9">
        <f t="shared" si="16"/>
        <v>0</v>
      </c>
      <c r="V41" s="10">
        <f t="shared" si="14"/>
        <v>0</v>
      </c>
      <c r="W41" s="9">
        <f t="shared" si="17"/>
        <v>1</v>
      </c>
      <c r="X41" s="8" t="str">
        <f t="shared" si="18"/>
        <v>E2</v>
      </c>
    </row>
    <row r="42" spans="1:24" s="11" customFormat="1" ht="27" customHeight="1">
      <c r="A42" s="8">
        <v>686</v>
      </c>
      <c r="B42" s="57" t="str">
        <f>IF('STUDENT NAMES'!B37&lt;&gt;"",'STUDENT NAMES'!B37,"")</f>
        <v/>
      </c>
      <c r="C42" s="7"/>
      <c r="D42" s="9" t="str">
        <f t="shared" si="1"/>
        <v/>
      </c>
      <c r="E42" s="9" t="str">
        <f t="shared" si="2"/>
        <v/>
      </c>
      <c r="F42" s="7"/>
      <c r="G42" s="9" t="str">
        <f t="shared" si="3"/>
        <v/>
      </c>
      <c r="H42" s="9" t="str">
        <f t="shared" si="4"/>
        <v/>
      </c>
      <c r="I42" s="7"/>
      <c r="J42" s="9" t="str">
        <f t="shared" si="5"/>
        <v/>
      </c>
      <c r="K42" s="9" t="str">
        <f t="shared" si="6"/>
        <v/>
      </c>
      <c r="L42" s="7"/>
      <c r="M42" s="9" t="str">
        <f t="shared" si="7"/>
        <v/>
      </c>
      <c r="N42" s="9" t="str">
        <f t="shared" si="8"/>
        <v/>
      </c>
      <c r="O42" s="7"/>
      <c r="P42" s="9" t="str">
        <f t="shared" si="9"/>
        <v/>
      </c>
      <c r="Q42" s="9" t="str">
        <f t="shared" si="10"/>
        <v/>
      </c>
      <c r="R42" s="7"/>
      <c r="S42" s="9" t="str">
        <f t="shared" si="11"/>
        <v/>
      </c>
      <c r="T42" s="9" t="str">
        <f t="shared" si="12"/>
        <v/>
      </c>
      <c r="U42" s="9">
        <f t="shared" si="16"/>
        <v>0</v>
      </c>
      <c r="V42" s="10">
        <f t="shared" ref="V42:V47" si="19">U42/240*100</f>
        <v>0</v>
      </c>
      <c r="W42" s="9">
        <f t="shared" ref="W42:W47" si="20">RANK(V42,$V$7:$V$53,0)</f>
        <v>1</v>
      </c>
      <c r="X42" s="8" t="str">
        <f t="shared" ref="X42:X47" si="21">IF(V42&gt;=91,"A1",IF(V42&gt;=81,"A2",IF(V42&gt;=71,"B1",IF(V42&gt;=61,"B2",IF(V42&gt;=51,"C1",IF(V42&gt;=41,"C2",IF(V42&gt;=33,"D",IF(V42&gt;=21,"E1","E2"))))))))</f>
        <v>E2</v>
      </c>
    </row>
    <row r="43" spans="1:24" s="11" customFormat="1" ht="27" customHeight="1">
      <c r="A43" s="8">
        <v>687</v>
      </c>
      <c r="B43" s="57" t="str">
        <f>IF('STUDENT NAMES'!B38&lt;&gt;"",'STUDENT NAMES'!B38,"")</f>
        <v/>
      </c>
      <c r="C43" s="7"/>
      <c r="D43" s="9" t="str">
        <f t="shared" si="1"/>
        <v/>
      </c>
      <c r="E43" s="9" t="str">
        <f t="shared" si="2"/>
        <v/>
      </c>
      <c r="F43" s="7"/>
      <c r="G43" s="9" t="str">
        <f t="shared" si="3"/>
        <v/>
      </c>
      <c r="H43" s="9" t="str">
        <f t="shared" si="4"/>
        <v/>
      </c>
      <c r="I43" s="7"/>
      <c r="J43" s="9" t="str">
        <f t="shared" si="5"/>
        <v/>
      </c>
      <c r="K43" s="9" t="str">
        <f t="shared" si="6"/>
        <v/>
      </c>
      <c r="L43" s="7"/>
      <c r="M43" s="9" t="str">
        <f t="shared" si="7"/>
        <v/>
      </c>
      <c r="N43" s="9" t="str">
        <f t="shared" si="8"/>
        <v/>
      </c>
      <c r="O43" s="7"/>
      <c r="P43" s="9" t="str">
        <f t="shared" si="9"/>
        <v/>
      </c>
      <c r="Q43" s="9" t="str">
        <f t="shared" si="10"/>
        <v/>
      </c>
      <c r="R43" s="7"/>
      <c r="S43" s="9" t="str">
        <f t="shared" si="11"/>
        <v/>
      </c>
      <c r="T43" s="9" t="str">
        <f t="shared" si="12"/>
        <v/>
      </c>
      <c r="U43" s="9">
        <f t="shared" si="16"/>
        <v>0</v>
      </c>
      <c r="V43" s="10">
        <f t="shared" si="19"/>
        <v>0</v>
      </c>
      <c r="W43" s="9">
        <f t="shared" si="20"/>
        <v>1</v>
      </c>
      <c r="X43" s="8" t="str">
        <f t="shared" si="21"/>
        <v>E2</v>
      </c>
    </row>
    <row r="44" spans="1:24" s="11" customFormat="1" ht="27" customHeight="1">
      <c r="A44" s="8">
        <v>688</v>
      </c>
      <c r="B44" s="57" t="str">
        <f>IF('STUDENT NAMES'!B39&lt;&gt;"",'STUDENT NAMES'!B39,"")</f>
        <v/>
      </c>
      <c r="C44" s="7"/>
      <c r="D44" s="9" t="str">
        <f t="shared" si="1"/>
        <v/>
      </c>
      <c r="E44" s="9" t="str">
        <f t="shared" si="2"/>
        <v/>
      </c>
      <c r="F44" s="7"/>
      <c r="G44" s="9" t="str">
        <f t="shared" si="3"/>
        <v/>
      </c>
      <c r="H44" s="9" t="str">
        <f t="shared" si="4"/>
        <v/>
      </c>
      <c r="I44" s="7"/>
      <c r="J44" s="9" t="str">
        <f t="shared" si="5"/>
        <v/>
      </c>
      <c r="K44" s="9" t="str">
        <f t="shared" si="6"/>
        <v/>
      </c>
      <c r="L44" s="7"/>
      <c r="M44" s="9" t="str">
        <f t="shared" si="7"/>
        <v/>
      </c>
      <c r="N44" s="9" t="str">
        <f t="shared" si="8"/>
        <v/>
      </c>
      <c r="O44" s="7"/>
      <c r="P44" s="9" t="str">
        <f t="shared" si="9"/>
        <v/>
      </c>
      <c r="Q44" s="9" t="str">
        <f t="shared" si="10"/>
        <v/>
      </c>
      <c r="R44" s="7"/>
      <c r="S44" s="9" t="str">
        <f t="shared" si="11"/>
        <v/>
      </c>
      <c r="T44" s="9" t="str">
        <f t="shared" si="12"/>
        <v/>
      </c>
      <c r="U44" s="9">
        <f t="shared" si="16"/>
        <v>0</v>
      </c>
      <c r="V44" s="10">
        <f t="shared" si="19"/>
        <v>0</v>
      </c>
      <c r="W44" s="9">
        <f t="shared" si="20"/>
        <v>1</v>
      </c>
      <c r="X44" s="8" t="str">
        <f t="shared" si="21"/>
        <v>E2</v>
      </c>
    </row>
    <row r="45" spans="1:24" s="11" customFormat="1" ht="27" customHeight="1">
      <c r="A45" s="8">
        <v>689</v>
      </c>
      <c r="B45" s="57" t="str">
        <f>IF('STUDENT NAMES'!B40&lt;&gt;"",'STUDENT NAMES'!B40,"")</f>
        <v/>
      </c>
      <c r="C45" s="7"/>
      <c r="D45" s="9"/>
      <c r="E45" s="9"/>
      <c r="F45" s="7"/>
      <c r="G45" s="9"/>
      <c r="H45" s="9"/>
      <c r="I45" s="7"/>
      <c r="J45" s="9"/>
      <c r="K45" s="9"/>
      <c r="L45" s="7"/>
      <c r="M45" s="9"/>
      <c r="N45" s="9"/>
      <c r="O45" s="7"/>
      <c r="P45" s="9"/>
      <c r="Q45" s="9"/>
      <c r="R45" s="7"/>
      <c r="S45" s="9"/>
      <c r="T45" s="9"/>
      <c r="U45" s="9"/>
      <c r="V45" s="10"/>
      <c r="W45" s="9"/>
      <c r="X45" s="8"/>
    </row>
    <row r="46" spans="1:24" s="11" customFormat="1" ht="27" customHeight="1">
      <c r="A46" s="8">
        <v>690</v>
      </c>
      <c r="B46" s="57" t="str">
        <f>IF('STUDENT NAMES'!B41&lt;&gt;"",'STUDENT NAMES'!B41,"")</f>
        <v/>
      </c>
      <c r="C46" s="7"/>
      <c r="D46" s="9" t="str">
        <f t="shared" si="1"/>
        <v/>
      </c>
      <c r="E46" s="9" t="str">
        <f t="shared" si="2"/>
        <v/>
      </c>
      <c r="F46" s="7"/>
      <c r="G46" s="9" t="str">
        <f t="shared" si="3"/>
        <v/>
      </c>
      <c r="H46" s="9" t="str">
        <f t="shared" si="4"/>
        <v/>
      </c>
      <c r="I46" s="7"/>
      <c r="J46" s="9" t="str">
        <f t="shared" si="5"/>
        <v/>
      </c>
      <c r="K46" s="9" t="str">
        <f t="shared" si="6"/>
        <v/>
      </c>
      <c r="L46" s="7"/>
      <c r="M46" s="9" t="str">
        <f t="shared" si="7"/>
        <v/>
      </c>
      <c r="N46" s="9" t="str">
        <f t="shared" si="8"/>
        <v/>
      </c>
      <c r="O46" s="7"/>
      <c r="P46" s="9" t="str">
        <f t="shared" si="9"/>
        <v/>
      </c>
      <c r="Q46" s="9" t="str">
        <f t="shared" si="10"/>
        <v/>
      </c>
      <c r="R46" s="7"/>
      <c r="S46" s="9" t="str">
        <f t="shared" ref="S46" si="22">IF(R46&gt;0,RANK(R46,$R$7:$R$53,0),"")</f>
        <v/>
      </c>
      <c r="T46" s="9" t="str">
        <f t="shared" ref="T46" si="23">IF(R46&gt;0,IF(R46&gt;=36.4,"A1",IF(R46&gt;=32.4,"A2",IF(R46&gt;=28.4,"B1",IF(R46&gt;=24.4,"B2",IF(R46&gt;=20.4,"C1",IF(R46&gt;=16.4,"C2",IF(R46&gt;=13.2,"D1",IF(R46&gt;=8.4,"D2","E")))))))),"")</f>
        <v/>
      </c>
      <c r="U46" s="9">
        <f t="shared" si="16"/>
        <v>0</v>
      </c>
      <c r="V46" s="10">
        <f t="shared" si="19"/>
        <v>0</v>
      </c>
      <c r="W46" s="9">
        <f t="shared" si="20"/>
        <v>1</v>
      </c>
      <c r="X46" s="8" t="str">
        <f t="shared" si="21"/>
        <v>E2</v>
      </c>
    </row>
    <row r="47" spans="1:24" s="11" customFormat="1" ht="27" customHeight="1">
      <c r="A47" s="8">
        <v>691</v>
      </c>
      <c r="B47" s="57" t="str">
        <f>IF('STUDENT NAMES'!B42&lt;&gt;"",'STUDENT NAMES'!B42,"")</f>
        <v/>
      </c>
      <c r="C47" s="7"/>
      <c r="D47" s="9" t="str">
        <f t="shared" si="1"/>
        <v/>
      </c>
      <c r="E47" s="9" t="str">
        <f t="shared" si="2"/>
        <v/>
      </c>
      <c r="F47" s="7"/>
      <c r="G47" s="9" t="str">
        <f t="shared" si="3"/>
        <v/>
      </c>
      <c r="H47" s="9" t="str">
        <f t="shared" si="4"/>
        <v/>
      </c>
      <c r="I47" s="7"/>
      <c r="J47" s="9" t="str">
        <f t="shared" si="5"/>
        <v/>
      </c>
      <c r="K47" s="9" t="str">
        <f t="shared" si="6"/>
        <v/>
      </c>
      <c r="L47" s="7"/>
      <c r="M47" s="9" t="str">
        <f t="shared" si="7"/>
        <v/>
      </c>
      <c r="N47" s="9" t="str">
        <f t="shared" si="8"/>
        <v/>
      </c>
      <c r="O47" s="7"/>
      <c r="P47" s="9" t="str">
        <f t="shared" si="9"/>
        <v/>
      </c>
      <c r="Q47" s="9" t="str">
        <f t="shared" si="10"/>
        <v/>
      </c>
      <c r="R47" s="7"/>
      <c r="S47" s="9" t="str">
        <f t="shared" si="11"/>
        <v/>
      </c>
      <c r="T47" s="9" t="str">
        <f t="shared" si="12"/>
        <v/>
      </c>
      <c r="U47" s="9">
        <f t="shared" si="16"/>
        <v>0</v>
      </c>
      <c r="V47" s="10">
        <f t="shared" si="19"/>
        <v>0</v>
      </c>
      <c r="W47" s="9">
        <f t="shared" si="20"/>
        <v>1</v>
      </c>
      <c r="X47" s="8" t="str">
        <f t="shared" si="21"/>
        <v>E2</v>
      </c>
    </row>
    <row r="48" spans="1:24" s="11" customFormat="1" ht="16.5" customHeight="1">
      <c r="A48" s="8">
        <v>692</v>
      </c>
      <c r="B48" s="57"/>
      <c r="C48" s="7"/>
      <c r="D48" s="9"/>
      <c r="E48" s="9"/>
      <c r="F48" s="7"/>
      <c r="G48" s="9"/>
      <c r="H48" s="9"/>
      <c r="I48" s="7"/>
      <c r="J48" s="9"/>
      <c r="K48" s="9"/>
      <c r="L48" s="7"/>
      <c r="M48" s="9"/>
      <c r="N48" s="9"/>
      <c r="O48" s="7"/>
      <c r="P48" s="9"/>
      <c r="Q48" s="9"/>
      <c r="R48" s="7"/>
      <c r="S48" s="9"/>
      <c r="T48" s="9"/>
      <c r="U48" s="9"/>
      <c r="V48" s="10"/>
      <c r="W48" s="9"/>
      <c r="X48" s="8"/>
    </row>
    <row r="49" spans="1:24" s="11" customFormat="1" ht="16.5" customHeight="1">
      <c r="A49" s="8">
        <v>693</v>
      </c>
      <c r="B49" s="57"/>
      <c r="C49" s="7"/>
      <c r="D49" s="9"/>
      <c r="E49" s="9"/>
      <c r="F49" s="7"/>
      <c r="G49" s="9"/>
      <c r="H49" s="9"/>
      <c r="I49" s="7"/>
      <c r="J49" s="9"/>
      <c r="K49" s="9"/>
      <c r="L49" s="7"/>
      <c r="M49" s="9"/>
      <c r="N49" s="9"/>
      <c r="O49" s="7"/>
      <c r="P49" s="9"/>
      <c r="Q49" s="9"/>
      <c r="R49" s="7"/>
      <c r="S49" s="9"/>
      <c r="T49" s="9"/>
      <c r="U49" s="9"/>
      <c r="V49" s="10"/>
      <c r="W49" s="9"/>
      <c r="X49" s="8"/>
    </row>
    <row r="50" spans="1:24" s="11" customFormat="1" ht="16.5" customHeight="1">
      <c r="A50" s="8">
        <v>694</v>
      </c>
      <c r="B50" s="57"/>
      <c r="C50" s="7"/>
      <c r="D50" s="9"/>
      <c r="E50" s="9"/>
      <c r="F50" s="7"/>
      <c r="G50" s="9"/>
      <c r="H50" s="9"/>
      <c r="I50" s="7"/>
      <c r="J50" s="9"/>
      <c r="K50" s="9"/>
      <c r="L50" s="7"/>
      <c r="M50" s="9"/>
      <c r="N50" s="9"/>
      <c r="O50" s="7"/>
      <c r="P50" s="9"/>
      <c r="Q50" s="9"/>
      <c r="R50" s="7"/>
      <c r="S50" s="9"/>
      <c r="T50" s="9"/>
      <c r="U50" s="9"/>
      <c r="V50" s="10"/>
      <c r="W50" s="9"/>
      <c r="X50" s="8"/>
    </row>
    <row r="51" spans="1:24" s="11" customFormat="1" ht="16.5" customHeight="1">
      <c r="A51" s="8">
        <v>695</v>
      </c>
      <c r="B51" s="57"/>
      <c r="C51" s="7"/>
      <c r="D51" s="9"/>
      <c r="E51" s="9"/>
      <c r="F51" s="7"/>
      <c r="G51" s="9"/>
      <c r="H51" s="9"/>
      <c r="I51" s="7"/>
      <c r="J51" s="9"/>
      <c r="K51" s="9"/>
      <c r="L51" s="7"/>
      <c r="M51" s="9"/>
      <c r="N51" s="9"/>
      <c r="O51" s="7"/>
      <c r="P51" s="9"/>
      <c r="Q51" s="9"/>
      <c r="R51" s="7"/>
      <c r="S51" s="9"/>
      <c r="T51" s="9"/>
      <c r="U51" s="9"/>
      <c r="V51" s="10"/>
      <c r="W51" s="9"/>
      <c r="X51" s="8"/>
    </row>
    <row r="52" spans="1:24" s="11" customFormat="1" ht="16.5" customHeight="1">
      <c r="A52" s="8">
        <v>696</v>
      </c>
      <c r="B52" s="57"/>
      <c r="C52" s="7"/>
      <c r="D52" s="9"/>
      <c r="E52" s="9"/>
      <c r="F52" s="7"/>
      <c r="G52" s="9"/>
      <c r="H52" s="9"/>
      <c r="I52" s="7"/>
      <c r="J52" s="9"/>
      <c r="K52" s="9"/>
      <c r="L52" s="7"/>
      <c r="M52" s="9"/>
      <c r="N52" s="9"/>
      <c r="O52" s="7"/>
      <c r="P52" s="9"/>
      <c r="Q52" s="9"/>
      <c r="R52" s="7"/>
      <c r="S52" s="9"/>
      <c r="T52" s="9"/>
      <c r="U52" s="9"/>
      <c r="V52" s="10"/>
      <c r="W52" s="9"/>
      <c r="X52" s="8"/>
    </row>
    <row r="53" spans="1:24" s="11" customFormat="1" ht="16.5" customHeight="1">
      <c r="A53" s="8">
        <v>697</v>
      </c>
      <c r="B53" s="57"/>
      <c r="C53" s="7"/>
      <c r="D53" s="9"/>
      <c r="E53" s="106"/>
      <c r="F53" s="7"/>
      <c r="G53" s="9"/>
      <c r="H53" s="106"/>
      <c r="I53" s="7"/>
      <c r="J53" s="9"/>
      <c r="K53" s="106"/>
      <c r="L53" s="7"/>
      <c r="M53" s="9"/>
      <c r="N53" s="106"/>
      <c r="O53" s="7"/>
      <c r="P53" s="9"/>
      <c r="Q53" s="106"/>
      <c r="R53" s="7"/>
      <c r="S53" s="9"/>
      <c r="T53" s="106"/>
      <c r="U53" s="9"/>
      <c r="V53" s="10"/>
      <c r="W53" s="9"/>
      <c r="X53" s="8"/>
    </row>
    <row r="54" spans="1:24" s="11" customFormat="1" ht="18" customHeight="1">
      <c r="A54" s="19"/>
      <c r="B54" s="104"/>
      <c r="C54" s="172" t="s">
        <v>50</v>
      </c>
      <c r="D54" s="172"/>
      <c r="E54" s="172"/>
      <c r="F54" s="172" t="s">
        <v>12</v>
      </c>
      <c r="G54" s="172"/>
      <c r="H54" s="172"/>
      <c r="I54" s="172" t="s">
        <v>14</v>
      </c>
      <c r="J54" s="172"/>
      <c r="K54" s="172"/>
      <c r="L54" s="172" t="s">
        <v>20</v>
      </c>
      <c r="M54" s="172"/>
      <c r="N54" s="172"/>
      <c r="O54" s="172" t="s">
        <v>15</v>
      </c>
      <c r="P54" s="172"/>
      <c r="Q54" s="172"/>
      <c r="R54" s="172" t="s">
        <v>16</v>
      </c>
      <c r="S54" s="172"/>
      <c r="T54" s="172"/>
      <c r="U54" s="13"/>
      <c r="V54" s="107"/>
      <c r="W54" s="13"/>
    </row>
    <row r="55" spans="1:24" s="11" customFormat="1" ht="18" customHeight="1">
      <c r="A55" s="167" t="s">
        <v>89</v>
      </c>
      <c r="B55" s="168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  <c r="W55" s="13"/>
    </row>
    <row r="56" spans="1:24" s="11" customFormat="1" ht="18" customHeight="1">
      <c r="A56" s="165" t="s">
        <v>92</v>
      </c>
      <c r="B56" s="166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24" s="11" customFormat="1" ht="18" customHeight="1">
      <c r="A57" s="181" t="s">
        <v>22</v>
      </c>
      <c r="B57" s="180"/>
      <c r="C57" s="5" t="e">
        <f t="shared" ref="C57" si="24">(C64-C58)*100/C64</f>
        <v>#DIV/0!</v>
      </c>
      <c r="D57" s="108"/>
      <c r="E57" s="108"/>
      <c r="F57" s="5" t="e">
        <f t="shared" ref="F57" si="25">(F64-F58)*100/F64</f>
        <v>#DIV/0!</v>
      </c>
      <c r="G57" s="108"/>
      <c r="H57" s="108"/>
      <c r="I57" s="5" t="e">
        <f t="shared" ref="I57" si="26">(I64-I58)*100/I64</f>
        <v>#DIV/0!</v>
      </c>
      <c r="J57" s="108"/>
      <c r="K57" s="108"/>
      <c r="L57" s="5" t="e">
        <f t="shared" ref="L57" si="27">(L64-L58)*100/L64</f>
        <v>#DIV/0!</v>
      </c>
      <c r="M57" s="108"/>
      <c r="N57" s="108"/>
      <c r="O57" s="5" t="e">
        <f t="shared" ref="O57" si="28">(O64-O58)*100/O64</f>
        <v>#DIV/0!</v>
      </c>
      <c r="P57" s="108"/>
      <c r="Q57" s="108"/>
      <c r="R57" s="5" t="e">
        <f t="shared" ref="R57" si="29">(R64-R58)*100/R64</f>
        <v>#DIV/0!</v>
      </c>
      <c r="S57" s="108"/>
      <c r="T57" s="108"/>
      <c r="U57" s="108"/>
      <c r="V57" s="112">
        <f>(V64-V58)*100/V64</f>
        <v>0</v>
      </c>
    </row>
    <row r="58" spans="1:24" s="11" customFormat="1" ht="18" customHeight="1">
      <c r="A58" s="181" t="s">
        <v>23</v>
      </c>
      <c r="B58" s="180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40</v>
      </c>
    </row>
    <row r="59" spans="1:24" s="11" customFormat="1" ht="18" customHeight="1">
      <c r="A59" s="181" t="s">
        <v>24</v>
      </c>
      <c r="B59" s="180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</row>
    <row r="60" spans="1:24" s="11" customFormat="1" ht="18" customHeight="1">
      <c r="A60" s="181" t="s">
        <v>25</v>
      </c>
      <c r="B60" s="180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</row>
    <row r="61" spans="1:24" s="11" customFormat="1" ht="18" customHeight="1">
      <c r="A61" s="181" t="s">
        <v>26</v>
      </c>
      <c r="B61" s="180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</row>
    <row r="62" spans="1:24" s="11" customFormat="1" ht="18" customHeight="1">
      <c r="A62" s="181" t="s">
        <v>85</v>
      </c>
      <c r="B62" s="180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</row>
    <row r="63" spans="1:24" s="11" customFormat="1" ht="18" customHeight="1">
      <c r="A63" s="179" t="s">
        <v>86</v>
      </c>
      <c r="B63" s="180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</row>
    <row r="64" spans="1:24" s="11" customFormat="1" ht="18" customHeight="1">
      <c r="A64" s="181" t="s">
        <v>27</v>
      </c>
      <c r="B64" s="180"/>
      <c r="C64" s="113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40</v>
      </c>
    </row>
    <row r="65" spans="1:24" s="11" customFormat="1" ht="17.100000000000001" customHeight="1">
      <c r="A65" s="70"/>
      <c r="B65" s="70"/>
      <c r="C65" s="172" t="s">
        <v>50</v>
      </c>
      <c r="D65" s="172"/>
      <c r="E65" s="172"/>
      <c r="F65" s="172" t="s">
        <v>12</v>
      </c>
      <c r="G65" s="172"/>
      <c r="H65" s="172"/>
      <c r="I65" s="172" t="s">
        <v>14</v>
      </c>
      <c r="J65" s="172"/>
      <c r="K65" s="172"/>
      <c r="L65" s="172" t="s">
        <v>20</v>
      </c>
      <c r="M65" s="172"/>
      <c r="N65" s="172"/>
      <c r="O65" s="172" t="s">
        <v>15</v>
      </c>
      <c r="P65" s="172"/>
      <c r="Q65" s="172"/>
      <c r="R65" s="172" t="s">
        <v>16</v>
      </c>
      <c r="S65" s="172"/>
      <c r="T65" s="172"/>
      <c r="U65" s="100"/>
      <c r="V65" s="101"/>
    </row>
    <row r="66" spans="1:24" s="11" customFormat="1" ht="17.100000000000001" customHeight="1">
      <c r="A66" s="181" t="s">
        <v>101</v>
      </c>
      <c r="B66" s="180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</row>
    <row r="67" spans="1:24" s="11" customFormat="1" ht="17.100000000000001" customHeight="1">
      <c r="A67" s="181" t="s">
        <v>102</v>
      </c>
      <c r="B67" s="180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</row>
    <row r="68" spans="1:24" s="11" customFormat="1" ht="17.100000000000001" customHeight="1">
      <c r="A68" s="181" t="s">
        <v>103</v>
      </c>
      <c r="B68" s="180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</row>
    <row r="69" spans="1:24" s="11" customFormat="1" ht="17.100000000000001" customHeight="1">
      <c r="A69" s="181" t="s">
        <v>104</v>
      </c>
      <c r="B69" s="180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</row>
    <row r="70" spans="1:24" s="11" customFormat="1" ht="17.100000000000001" customHeight="1">
      <c r="A70" s="181" t="s">
        <v>105</v>
      </c>
      <c r="B70" s="180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</row>
    <row r="71" spans="1:24" s="11" customFormat="1" ht="17.100000000000001" customHeight="1">
      <c r="A71" s="181" t="s">
        <v>106</v>
      </c>
      <c r="B71" s="180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</row>
    <row r="72" spans="1:24" s="11" customFormat="1" ht="17.100000000000001" customHeight="1">
      <c r="A72" s="181" t="s">
        <v>107</v>
      </c>
      <c r="B72" s="180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</row>
    <row r="73" spans="1:24" s="11" customFormat="1" ht="17.100000000000001" customHeight="1">
      <c r="A73" s="181" t="s">
        <v>108</v>
      </c>
      <c r="B73" s="180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</row>
    <row r="74" spans="1:24" s="11" customFormat="1" ht="17.100000000000001" customHeight="1">
      <c r="A74" s="181" t="s">
        <v>109</v>
      </c>
      <c r="B74" s="180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40</v>
      </c>
    </row>
    <row r="75" spans="1:24" s="11" customFormat="1" ht="17.100000000000001" customHeight="1">
      <c r="A75" s="181" t="s">
        <v>17</v>
      </c>
      <c r="B75" s="180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40</v>
      </c>
    </row>
    <row r="76" spans="1:24" s="11" customFormat="1" ht="17.100000000000001" customHeight="1">
      <c r="A76" s="170" t="s">
        <v>110</v>
      </c>
      <c r="B76" s="171"/>
      <c r="C76" s="173" t="e">
        <f>(C75*100)/(C64*8)</f>
        <v>#DIV/0!</v>
      </c>
      <c r="D76" s="173"/>
      <c r="E76" s="116"/>
      <c r="F76" s="173" t="e">
        <f>(F75*100)/(F64*8)</f>
        <v>#DIV/0!</v>
      </c>
      <c r="G76" s="173"/>
      <c r="H76" s="116"/>
      <c r="I76" s="173" t="e">
        <f>(I75*100)/(I64*8)</f>
        <v>#DIV/0!</v>
      </c>
      <c r="J76" s="173"/>
      <c r="K76" s="116"/>
      <c r="L76" s="173" t="e">
        <f>(L75*100)/(L64*8)</f>
        <v>#DIV/0!</v>
      </c>
      <c r="M76" s="173"/>
      <c r="N76" s="116"/>
      <c r="O76" s="173" t="e">
        <f>(O75*100)/(O64*8)</f>
        <v>#DIV/0!</v>
      </c>
      <c r="P76" s="173"/>
      <c r="Q76" s="116"/>
      <c r="R76" s="173" t="e">
        <f>(R75*100)/(R64*8)</f>
        <v>#DIV/0!</v>
      </c>
      <c r="S76" s="173"/>
      <c r="T76" s="116"/>
      <c r="U76" s="103"/>
      <c r="V76" s="117">
        <f>(V75*100)/(V64*8)</f>
        <v>12.5</v>
      </c>
    </row>
    <row r="77" spans="1:24" ht="17.100000000000001" customHeight="1">
      <c r="A77" s="176" t="s">
        <v>28</v>
      </c>
      <c r="B77" s="176"/>
      <c r="C77" s="176" t="s">
        <v>29</v>
      </c>
      <c r="D77" s="176"/>
      <c r="E77" s="97"/>
      <c r="F77" s="176" t="s">
        <v>34</v>
      </c>
      <c r="G77" s="176" t="s">
        <v>31</v>
      </c>
      <c r="H77" s="176"/>
      <c r="I77" s="176"/>
      <c r="J77" s="186" t="s">
        <v>32</v>
      </c>
      <c r="K77" s="186"/>
      <c r="L77" s="186"/>
      <c r="M77" s="24"/>
      <c r="N77" s="24"/>
      <c r="O77" s="186" t="s">
        <v>22</v>
      </c>
      <c r="P77" s="178" t="s">
        <v>35</v>
      </c>
      <c r="Q77" s="96"/>
      <c r="R77" s="178" t="s">
        <v>24</v>
      </c>
      <c r="S77" s="178" t="s">
        <v>25</v>
      </c>
      <c r="T77" s="96"/>
      <c r="U77" s="178" t="s">
        <v>26</v>
      </c>
      <c r="V77" s="178" t="s">
        <v>36</v>
      </c>
      <c r="W77" s="178" t="s">
        <v>36</v>
      </c>
      <c r="X77" s="177" t="s">
        <v>33</v>
      </c>
    </row>
    <row r="78" spans="1:24" ht="17.100000000000001" customHeight="1">
      <c r="A78" s="176"/>
      <c r="B78" s="176"/>
      <c r="C78" s="176"/>
      <c r="D78" s="176"/>
      <c r="E78" s="97"/>
      <c r="F78" s="176"/>
      <c r="G78" s="176"/>
      <c r="H78" s="176"/>
      <c r="I78" s="176"/>
      <c r="J78" s="186"/>
      <c r="K78" s="186"/>
      <c r="L78" s="186"/>
      <c r="M78" s="24"/>
      <c r="N78" s="24"/>
      <c r="O78" s="186"/>
      <c r="P78" s="178"/>
      <c r="Q78" s="96"/>
      <c r="R78" s="178"/>
      <c r="S78" s="178"/>
      <c r="T78" s="96"/>
      <c r="U78" s="178"/>
      <c r="V78" s="178"/>
      <c r="W78" s="178"/>
      <c r="X78" s="177"/>
    </row>
    <row r="79" spans="1:24" ht="17.100000000000001" customHeight="1">
      <c r="A79" s="185"/>
      <c r="B79" s="185"/>
      <c r="C79" s="187" t="s">
        <v>67</v>
      </c>
      <c r="D79" s="187"/>
      <c r="E79" s="95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17.100000000000001" customHeight="1">
      <c r="A80" s="185"/>
      <c r="B80" s="185"/>
      <c r="C80" s="187" t="s">
        <v>66</v>
      </c>
      <c r="D80" s="187"/>
      <c r="E80" s="95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7.100000000000001" customHeight="1">
      <c r="A81" s="185"/>
      <c r="B81" s="185"/>
      <c r="C81" s="187" t="s">
        <v>68</v>
      </c>
      <c r="D81" s="187"/>
      <c r="E81" s="95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7.100000000000001" customHeight="1">
      <c r="A82" s="185"/>
      <c r="B82" s="185"/>
      <c r="C82" s="187" t="s">
        <v>69</v>
      </c>
      <c r="D82" s="187"/>
      <c r="E82" s="95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7.100000000000001" customHeight="1">
      <c r="A83" s="185"/>
      <c r="B83" s="185"/>
      <c r="C83" s="187" t="s">
        <v>71</v>
      </c>
      <c r="D83" s="187"/>
      <c r="E83" s="95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7.100000000000001" customHeight="1">
      <c r="A84" s="185"/>
      <c r="B84" s="185"/>
      <c r="C84" s="187" t="s">
        <v>72</v>
      </c>
      <c r="D84" s="187"/>
      <c r="E84" s="95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7" spans="1:24" s="18" customFormat="1">
      <c r="B87" s="20" t="s">
        <v>37</v>
      </c>
      <c r="C87" s="163" t="s">
        <v>38</v>
      </c>
      <c r="D87" s="163"/>
      <c r="E87" s="163"/>
      <c r="F87" s="163"/>
      <c r="G87" s="20"/>
      <c r="H87" s="20"/>
      <c r="I87" s="20"/>
      <c r="J87" s="20"/>
      <c r="K87" s="20"/>
      <c r="L87" s="20"/>
      <c r="M87" s="20" t="s">
        <v>39</v>
      </c>
      <c r="N87" s="20"/>
      <c r="O87" s="20"/>
      <c r="P87" s="20"/>
      <c r="Q87" s="20"/>
      <c r="R87" s="20"/>
      <c r="S87" s="20"/>
      <c r="T87" s="20"/>
      <c r="V87" s="18" t="s">
        <v>40</v>
      </c>
    </row>
  </sheetData>
  <mergeCells count="80">
    <mergeCell ref="I76:J76"/>
    <mergeCell ref="L76:M76"/>
    <mergeCell ref="O76:P76"/>
    <mergeCell ref="R76:S76"/>
    <mergeCell ref="A74:B74"/>
    <mergeCell ref="A75:B75"/>
    <mergeCell ref="A76:B76"/>
    <mergeCell ref="C76:D76"/>
    <mergeCell ref="F76:G76"/>
    <mergeCell ref="O54:Q54"/>
    <mergeCell ref="R54:T54"/>
    <mergeCell ref="C65:E65"/>
    <mergeCell ref="F65:H65"/>
    <mergeCell ref="I65:K65"/>
    <mergeCell ref="L65:N65"/>
    <mergeCell ref="O65:Q65"/>
    <mergeCell ref="R65:T65"/>
    <mergeCell ref="C54:E54"/>
    <mergeCell ref="F54:H54"/>
    <mergeCell ref="I54:K54"/>
    <mergeCell ref="L54:N54"/>
    <mergeCell ref="C87:F87"/>
    <mergeCell ref="A82:B82"/>
    <mergeCell ref="C82:D82"/>
    <mergeCell ref="A83:B83"/>
    <mergeCell ref="C83:D83"/>
    <mergeCell ref="A84:B84"/>
    <mergeCell ref="C84:D84"/>
    <mergeCell ref="P77:P78"/>
    <mergeCell ref="R77:R78"/>
    <mergeCell ref="J77:L78"/>
    <mergeCell ref="W77:W78"/>
    <mergeCell ref="A79:B79"/>
    <mergeCell ref="C79:D79"/>
    <mergeCell ref="S77:S78"/>
    <mergeCell ref="U77:U78"/>
    <mergeCell ref="V77:V78"/>
    <mergeCell ref="F77:F78"/>
    <mergeCell ref="G77:I78"/>
    <mergeCell ref="O77:O78"/>
    <mergeCell ref="A77:B78"/>
    <mergeCell ref="C77:D78"/>
    <mergeCell ref="A81:B81"/>
    <mergeCell ref="C81:D81"/>
    <mergeCell ref="A80:B80"/>
    <mergeCell ref="C80:D80"/>
    <mergeCell ref="A63:B63"/>
    <mergeCell ref="A66:B66"/>
    <mergeCell ref="A67:B67"/>
    <mergeCell ref="A68:B68"/>
    <mergeCell ref="A69:B69"/>
    <mergeCell ref="A70:B70"/>
    <mergeCell ref="A71:B71"/>
    <mergeCell ref="A72:B72"/>
    <mergeCell ref="A73:B73"/>
    <mergeCell ref="A5:A6"/>
    <mergeCell ref="B5:B6"/>
    <mergeCell ref="A57:B57"/>
    <mergeCell ref="A55:B55"/>
    <mergeCell ref="A64:B64"/>
    <mergeCell ref="A61:B61"/>
    <mergeCell ref="A58:B58"/>
    <mergeCell ref="A59:B59"/>
    <mergeCell ref="A62:B62"/>
    <mergeCell ref="X77:X78"/>
    <mergeCell ref="A1:X1"/>
    <mergeCell ref="A2:X2"/>
    <mergeCell ref="A3:X3"/>
    <mergeCell ref="A56:B56"/>
    <mergeCell ref="W5:W6"/>
    <mergeCell ref="X5:X6"/>
    <mergeCell ref="A4:X4"/>
    <mergeCell ref="A60:B60"/>
    <mergeCell ref="V5:V6"/>
    <mergeCell ref="C5:E5"/>
    <mergeCell ref="F5:H5"/>
    <mergeCell ref="I5:K5"/>
    <mergeCell ref="L5:N5"/>
    <mergeCell ref="O5:Q5"/>
    <mergeCell ref="R5:T5"/>
  </mergeCells>
  <conditionalFormatting sqref="C7:C53">
    <cfRule type="cellIs" dxfId="143" priority="6" operator="lessThan">
      <formula>13.2</formula>
    </cfRule>
  </conditionalFormatting>
  <conditionalFormatting sqref="F7:F53">
    <cfRule type="cellIs" dxfId="142" priority="5" operator="lessThan">
      <formula>13.2</formula>
    </cfRule>
  </conditionalFormatting>
  <conditionalFormatting sqref="I7:I53">
    <cfRule type="cellIs" dxfId="141" priority="4" operator="lessThan">
      <formula>13.2</formula>
    </cfRule>
  </conditionalFormatting>
  <conditionalFormatting sqref="L7:L53">
    <cfRule type="cellIs" dxfId="140" priority="3" operator="lessThan">
      <formula>13.2</formula>
    </cfRule>
  </conditionalFormatting>
  <conditionalFormatting sqref="O7:O53">
    <cfRule type="cellIs" dxfId="139" priority="2" operator="lessThan">
      <formula>13.2</formula>
    </cfRule>
  </conditionalFormatting>
  <conditionalFormatting sqref="R7:R53">
    <cfRule type="cellIs" dxfId="138" priority="1" operator="lessThan">
      <formula>13.2</formula>
    </cfRule>
  </conditionalFormatting>
  <pageMargins left="0.70866141732283505" right="0.35433070866141703" top="0.42" bottom="0.45" header="0.31496062992126" footer="0.31496062992126"/>
  <pageSetup paperSize="5" scale="56" orientation="portrait" verticalDpi="1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X89"/>
  <sheetViews>
    <sheetView view="pageBreakPreview" zoomScale="85" zoomScaleSheetLayoutView="85" workbookViewId="0">
      <selection sqref="A1:X1"/>
    </sheetView>
  </sheetViews>
  <sheetFormatPr defaultColWidth="9.140625" defaultRowHeight="12.75"/>
  <cols>
    <col min="1" max="1" width="4.5703125" style="1" bestFit="1" customWidth="1"/>
    <col min="2" max="2" width="35.7109375" style="127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4">
      <c r="A1" s="163" t="str">
        <f>TITLE!A1</f>
        <v>PMSHREE SCHOOL JAWAHAR NAVODAYA VIDYALAYA, SCHOOL ________________NAME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</row>
    <row r="2" spans="1:24">
      <c r="A2" s="163" t="str">
        <f>TITLE!A2</f>
        <v>CONSOLIDATED RESULT 2025-26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</row>
    <row r="3" spans="1:24">
      <c r="A3" s="163" t="str">
        <f>TITLE!A3</f>
        <v>PWT-1 (APRIL-2025)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</row>
    <row r="4" spans="1:24">
      <c r="A4" s="164" t="s">
        <v>57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</row>
    <row r="5" spans="1:24" ht="12.75" customHeight="1">
      <c r="A5" s="172" t="s">
        <v>10</v>
      </c>
      <c r="B5" s="195" t="s">
        <v>11</v>
      </c>
      <c r="C5" s="182" t="s">
        <v>50</v>
      </c>
      <c r="D5" s="183"/>
      <c r="E5" s="184"/>
      <c r="F5" s="182" t="s">
        <v>12</v>
      </c>
      <c r="G5" s="183"/>
      <c r="H5" s="184"/>
      <c r="I5" s="182" t="s">
        <v>14</v>
      </c>
      <c r="J5" s="183"/>
      <c r="K5" s="184"/>
      <c r="L5" s="182" t="s">
        <v>20</v>
      </c>
      <c r="M5" s="183"/>
      <c r="N5" s="184"/>
      <c r="O5" s="182" t="s">
        <v>15</v>
      </c>
      <c r="P5" s="183"/>
      <c r="Q5" s="184"/>
      <c r="R5" s="182" t="s">
        <v>16</v>
      </c>
      <c r="S5" s="183"/>
      <c r="T5" s="184"/>
      <c r="U5" s="30" t="s">
        <v>17</v>
      </c>
      <c r="V5" s="174" t="s">
        <v>18</v>
      </c>
      <c r="W5" s="169" t="s">
        <v>19</v>
      </c>
      <c r="X5" s="169" t="s">
        <v>30</v>
      </c>
    </row>
    <row r="6" spans="1:24" ht="31.5" customHeight="1">
      <c r="A6" s="172"/>
      <c r="B6" s="195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5"/>
      <c r="W6" s="169"/>
      <c r="X6" s="169"/>
    </row>
    <row r="7" spans="1:24" s="11" customFormat="1" ht="24.95" customHeight="1">
      <c r="A7" s="8">
        <v>701</v>
      </c>
      <c r="B7" s="122" t="str">
        <f>IF('STUDENT NAMES'!C2&lt;&gt;"",'STUDENT NAMES'!C2,"")</f>
        <v/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SUM(ROUND(C7,0)+ROUND(F7,0)+ROUND(I7,0)+ROUND(L7,0)+ROUND(O7,0)+ROUND(R7,0))</f>
        <v>0</v>
      </c>
      <c r="V7" s="10">
        <f>U7/240*100</f>
        <v>0</v>
      </c>
      <c r="W7" s="9">
        <f t="shared" ref="W7" si="0">RANK(V7,$V$7:$V$53,0)</f>
        <v>1</v>
      </c>
      <c r="X7" s="8" t="str">
        <f>IF(V7&gt;=91,"A1",IF(V7&gt;=81,"A2",IF(V7&gt;=71,"B1",IF(V7&gt;=61,"B2",IF(V7&gt;=51,"C1",IF(V7&gt;=41,"C2",IF(V7&gt;=33,"D1",IF(V7&gt;=21,"D2","E"))))))))</f>
        <v>E</v>
      </c>
    </row>
    <row r="8" spans="1:24" s="11" customFormat="1" ht="24.95" customHeight="1">
      <c r="A8" s="8">
        <v>702</v>
      </c>
      <c r="B8" s="122" t="str">
        <f>IF('STUDENT NAMES'!C3&lt;&gt;"",'STUDENT NAMES'!C3,"")</f>
        <v/>
      </c>
      <c r="C8" s="7"/>
      <c r="D8" s="9" t="str">
        <f t="shared" ref="D8:D45" si="1">IF(C8&gt;0,RANK(C8,$C$7:$C$53,0),"")</f>
        <v/>
      </c>
      <c r="E8" s="9" t="str">
        <f t="shared" ref="E8:E45" si="2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53" si="3">IF(F8&gt;0,RANK(F8,$F$7:$F$53,0),"")</f>
        <v/>
      </c>
      <c r="H8" s="9" t="str">
        <f t="shared" ref="H8:H53" si="4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53" si="5">IF(I8&gt;0,RANK(I8,$I$7:$I$53,0),"")</f>
        <v/>
      </c>
      <c r="K8" s="9" t="str">
        <f t="shared" ref="K8:K53" si="6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53" si="7">IF(L8&gt;0,RANK(L8,$L$7:$L$53,0),"")</f>
        <v/>
      </c>
      <c r="N8" s="9" t="str">
        <f t="shared" ref="N8:N53" si="8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53" si="9">IF(O8&gt;0,RANK(O8,$O$7:$O$53,0),"")</f>
        <v/>
      </c>
      <c r="Q8" s="9" t="str">
        <f t="shared" ref="Q8:Q53" si="10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53" si="11">IF(R8&gt;0,RANK(R8,$R$7:$R$53,0),"")</f>
        <v/>
      </c>
      <c r="T8" s="9" t="str">
        <f t="shared" ref="T8:T53" si="12">IF(R8&gt;0,IF(R8&gt;=36.4,"A1",IF(R8&gt;=32.4,"A2",IF(R8&gt;=28.4,"B1",IF(R8&gt;=24.4,"B2",IF(R8&gt;=20.4,"C1",IF(R8&gt;=16.4,"C2",IF(R8&gt;=13.2,"D1",IF(R8&gt;=8.4,"D2","E")))))))),"")</f>
        <v/>
      </c>
      <c r="U8" s="9">
        <f t="shared" ref="U8:U53" si="13">SUM(ROUND(C8,0)+ROUND(F8,0)+ROUND(I8,0)+ROUND(L8,0)+ROUND(O8,0)+ROUND(R8,0))</f>
        <v>0</v>
      </c>
      <c r="V8" s="10">
        <f t="shared" ref="V8:V53" si="14">U8/240*100</f>
        <v>0</v>
      </c>
      <c r="W8" s="9">
        <f t="shared" ref="W8:W53" si="15">RANK(V8,$V$7:$V$53,0)</f>
        <v>1</v>
      </c>
      <c r="X8" s="8" t="str">
        <f t="shared" ref="X8:X53" si="16">IF(V8&gt;=91,"A1",IF(V8&gt;=81,"A2",IF(V8&gt;=71,"B1",IF(V8&gt;=61,"B2",IF(V8&gt;=51,"C1",IF(V8&gt;=41,"C2",IF(V8&gt;=33,"D1",IF(V8&gt;=21,"D2","E"))))))))</f>
        <v>E</v>
      </c>
    </row>
    <row r="9" spans="1:24" s="11" customFormat="1" ht="24.95" customHeight="1">
      <c r="A9" s="8">
        <v>703</v>
      </c>
      <c r="B9" s="122" t="str">
        <f>IF('STUDENT NAMES'!C4&lt;&gt;"",'STUDENT NAMES'!C4,"")</f>
        <v/>
      </c>
      <c r="C9" s="7"/>
      <c r="D9" s="9" t="str">
        <f t="shared" si="1"/>
        <v/>
      </c>
      <c r="E9" s="9" t="str">
        <f t="shared" si="2"/>
        <v/>
      </c>
      <c r="F9" s="7"/>
      <c r="G9" s="9" t="str">
        <f t="shared" si="3"/>
        <v/>
      </c>
      <c r="H9" s="9" t="str">
        <f t="shared" si="4"/>
        <v/>
      </c>
      <c r="I9" s="7"/>
      <c r="J9" s="9" t="str">
        <f t="shared" si="5"/>
        <v/>
      </c>
      <c r="K9" s="9" t="str">
        <f t="shared" si="6"/>
        <v/>
      </c>
      <c r="L9" s="7"/>
      <c r="M9" s="9" t="str">
        <f t="shared" si="7"/>
        <v/>
      </c>
      <c r="N9" s="9" t="str">
        <f t="shared" si="8"/>
        <v/>
      </c>
      <c r="O9" s="7"/>
      <c r="P9" s="9" t="str">
        <f t="shared" si="9"/>
        <v/>
      </c>
      <c r="Q9" s="9" t="str">
        <f t="shared" si="10"/>
        <v/>
      </c>
      <c r="R9" s="7"/>
      <c r="S9" s="9" t="str">
        <f t="shared" si="11"/>
        <v/>
      </c>
      <c r="T9" s="9" t="str">
        <f t="shared" si="12"/>
        <v/>
      </c>
      <c r="U9" s="9">
        <f t="shared" si="13"/>
        <v>0</v>
      </c>
      <c r="V9" s="10">
        <f t="shared" si="14"/>
        <v>0</v>
      </c>
      <c r="W9" s="9">
        <f t="shared" si="15"/>
        <v>1</v>
      </c>
      <c r="X9" s="8" t="str">
        <f t="shared" si="16"/>
        <v>E</v>
      </c>
    </row>
    <row r="10" spans="1:24" s="11" customFormat="1" ht="24.95" customHeight="1">
      <c r="A10" s="8">
        <v>704</v>
      </c>
      <c r="B10" s="122" t="str">
        <f>IF('STUDENT NAMES'!C5&lt;&gt;"",'STUDENT NAMES'!C5,"")</f>
        <v/>
      </c>
      <c r="C10" s="7"/>
      <c r="D10" s="9" t="str">
        <f t="shared" si="1"/>
        <v/>
      </c>
      <c r="E10" s="9" t="str">
        <f t="shared" si="2"/>
        <v/>
      </c>
      <c r="F10" s="7"/>
      <c r="G10" s="9" t="str">
        <f t="shared" si="3"/>
        <v/>
      </c>
      <c r="H10" s="9" t="str">
        <f t="shared" si="4"/>
        <v/>
      </c>
      <c r="I10" s="7"/>
      <c r="J10" s="9" t="str">
        <f t="shared" si="5"/>
        <v/>
      </c>
      <c r="K10" s="9" t="str">
        <f t="shared" si="6"/>
        <v/>
      </c>
      <c r="L10" s="7"/>
      <c r="M10" s="9" t="str">
        <f t="shared" si="7"/>
        <v/>
      </c>
      <c r="N10" s="9" t="str">
        <f t="shared" si="8"/>
        <v/>
      </c>
      <c r="O10" s="7"/>
      <c r="P10" s="9" t="str">
        <f t="shared" si="9"/>
        <v/>
      </c>
      <c r="Q10" s="9" t="str">
        <f t="shared" si="10"/>
        <v/>
      </c>
      <c r="R10" s="7"/>
      <c r="S10" s="9" t="str">
        <f t="shared" si="11"/>
        <v/>
      </c>
      <c r="T10" s="9" t="str">
        <f t="shared" si="12"/>
        <v/>
      </c>
      <c r="U10" s="9">
        <f t="shared" si="13"/>
        <v>0</v>
      </c>
      <c r="V10" s="10">
        <f t="shared" si="14"/>
        <v>0</v>
      </c>
      <c r="W10" s="9">
        <f t="shared" si="15"/>
        <v>1</v>
      </c>
      <c r="X10" s="8" t="str">
        <f t="shared" si="16"/>
        <v>E</v>
      </c>
    </row>
    <row r="11" spans="1:24" s="11" customFormat="1" ht="24.95" customHeight="1">
      <c r="A11" s="8">
        <v>705</v>
      </c>
      <c r="B11" s="122" t="str">
        <f>IF('STUDENT NAMES'!C6&lt;&gt;"",'STUDENT NAMES'!C6,"")</f>
        <v/>
      </c>
      <c r="C11" s="6"/>
      <c r="D11" s="9" t="str">
        <f t="shared" si="1"/>
        <v/>
      </c>
      <c r="E11" s="9" t="str">
        <f t="shared" si="2"/>
        <v/>
      </c>
      <c r="F11" s="6"/>
      <c r="G11" s="9" t="str">
        <f t="shared" si="3"/>
        <v/>
      </c>
      <c r="H11" s="9" t="str">
        <f t="shared" si="4"/>
        <v/>
      </c>
      <c r="I11" s="6"/>
      <c r="J11" s="9" t="str">
        <f t="shared" si="5"/>
        <v/>
      </c>
      <c r="K11" s="9" t="str">
        <f t="shared" si="6"/>
        <v/>
      </c>
      <c r="L11" s="6"/>
      <c r="M11" s="9" t="str">
        <f t="shared" si="7"/>
        <v/>
      </c>
      <c r="N11" s="9" t="str">
        <f t="shared" si="8"/>
        <v/>
      </c>
      <c r="O11" s="6"/>
      <c r="P11" s="9" t="str">
        <f t="shared" si="9"/>
        <v/>
      </c>
      <c r="Q11" s="9" t="str">
        <f t="shared" si="10"/>
        <v/>
      </c>
      <c r="R11" s="6"/>
      <c r="S11" s="9" t="str">
        <f t="shared" si="11"/>
        <v/>
      </c>
      <c r="T11" s="9" t="str">
        <f t="shared" si="12"/>
        <v/>
      </c>
      <c r="U11" s="9">
        <f t="shared" si="13"/>
        <v>0</v>
      </c>
      <c r="V11" s="10">
        <f t="shared" si="14"/>
        <v>0</v>
      </c>
      <c r="W11" s="9">
        <f t="shared" si="15"/>
        <v>1</v>
      </c>
      <c r="X11" s="8" t="str">
        <f t="shared" si="16"/>
        <v>E</v>
      </c>
    </row>
    <row r="12" spans="1:24" s="11" customFormat="1" ht="24.95" customHeight="1">
      <c r="A12" s="8">
        <v>706</v>
      </c>
      <c r="B12" s="122" t="str">
        <f>IF('STUDENT NAMES'!C7&lt;&gt;"",'STUDENT NAMES'!C7,"")</f>
        <v/>
      </c>
      <c r="C12" s="7"/>
      <c r="D12" s="9" t="str">
        <f t="shared" si="1"/>
        <v/>
      </c>
      <c r="E12" s="9" t="str">
        <f t="shared" si="2"/>
        <v/>
      </c>
      <c r="F12" s="7"/>
      <c r="G12" s="9" t="str">
        <f t="shared" si="3"/>
        <v/>
      </c>
      <c r="H12" s="9" t="str">
        <f t="shared" si="4"/>
        <v/>
      </c>
      <c r="I12" s="7"/>
      <c r="J12" s="9" t="str">
        <f t="shared" si="5"/>
        <v/>
      </c>
      <c r="K12" s="9" t="str">
        <f t="shared" si="6"/>
        <v/>
      </c>
      <c r="L12" s="7"/>
      <c r="M12" s="9" t="str">
        <f t="shared" si="7"/>
        <v/>
      </c>
      <c r="N12" s="9" t="str">
        <f t="shared" si="8"/>
        <v/>
      </c>
      <c r="O12" s="7"/>
      <c r="P12" s="9" t="str">
        <f t="shared" si="9"/>
        <v/>
      </c>
      <c r="Q12" s="9" t="str">
        <f t="shared" si="10"/>
        <v/>
      </c>
      <c r="R12" s="7"/>
      <c r="S12" s="9" t="str">
        <f t="shared" si="11"/>
        <v/>
      </c>
      <c r="T12" s="9" t="str">
        <f t="shared" si="12"/>
        <v/>
      </c>
      <c r="U12" s="9">
        <f t="shared" si="13"/>
        <v>0</v>
      </c>
      <c r="V12" s="10">
        <f t="shared" si="14"/>
        <v>0</v>
      </c>
      <c r="W12" s="9">
        <f t="shared" si="15"/>
        <v>1</v>
      </c>
      <c r="X12" s="8" t="str">
        <f t="shared" si="16"/>
        <v>E</v>
      </c>
    </row>
    <row r="13" spans="1:24" s="11" customFormat="1" ht="24.95" customHeight="1">
      <c r="A13" s="8">
        <v>707</v>
      </c>
      <c r="B13" s="122" t="str">
        <f>IF('STUDENT NAMES'!C8&lt;&gt;"",'STUDENT NAMES'!C8,"")</f>
        <v/>
      </c>
      <c r="C13" s="7"/>
      <c r="D13" s="9" t="str">
        <f t="shared" si="1"/>
        <v/>
      </c>
      <c r="E13" s="9" t="str">
        <f t="shared" si="2"/>
        <v/>
      </c>
      <c r="F13" s="7"/>
      <c r="G13" s="9" t="str">
        <f t="shared" si="3"/>
        <v/>
      </c>
      <c r="H13" s="9" t="str">
        <f t="shared" si="4"/>
        <v/>
      </c>
      <c r="I13" s="7"/>
      <c r="J13" s="9" t="str">
        <f t="shared" si="5"/>
        <v/>
      </c>
      <c r="K13" s="9" t="str">
        <f t="shared" si="6"/>
        <v/>
      </c>
      <c r="L13" s="7"/>
      <c r="M13" s="9" t="str">
        <f t="shared" si="7"/>
        <v/>
      </c>
      <c r="N13" s="9" t="str">
        <f t="shared" si="8"/>
        <v/>
      </c>
      <c r="O13" s="7"/>
      <c r="P13" s="9" t="str">
        <f t="shared" si="9"/>
        <v/>
      </c>
      <c r="Q13" s="9" t="str">
        <f t="shared" si="10"/>
        <v/>
      </c>
      <c r="R13" s="7"/>
      <c r="S13" s="9" t="str">
        <f t="shared" si="11"/>
        <v/>
      </c>
      <c r="T13" s="9" t="str">
        <f t="shared" si="12"/>
        <v/>
      </c>
      <c r="U13" s="9">
        <f t="shared" si="13"/>
        <v>0</v>
      </c>
      <c r="V13" s="10">
        <f t="shared" si="14"/>
        <v>0</v>
      </c>
      <c r="W13" s="9">
        <f t="shared" si="15"/>
        <v>1</v>
      </c>
      <c r="X13" s="8" t="str">
        <f t="shared" si="16"/>
        <v>E</v>
      </c>
    </row>
    <row r="14" spans="1:24" s="11" customFormat="1" ht="24.95" customHeight="1">
      <c r="A14" s="8">
        <v>708</v>
      </c>
      <c r="B14" s="122" t="str">
        <f>IF('STUDENT NAMES'!C9&lt;&gt;"",'STUDENT NAMES'!C9,"")</f>
        <v/>
      </c>
      <c r="C14" s="7"/>
      <c r="D14" s="9" t="str">
        <f t="shared" si="1"/>
        <v/>
      </c>
      <c r="E14" s="9" t="str">
        <f t="shared" si="2"/>
        <v/>
      </c>
      <c r="F14" s="7"/>
      <c r="G14" s="9" t="str">
        <f t="shared" si="3"/>
        <v/>
      </c>
      <c r="H14" s="9" t="str">
        <f t="shared" si="4"/>
        <v/>
      </c>
      <c r="I14" s="7"/>
      <c r="J14" s="9" t="str">
        <f t="shared" si="5"/>
        <v/>
      </c>
      <c r="K14" s="9" t="str">
        <f t="shared" si="6"/>
        <v/>
      </c>
      <c r="L14" s="7"/>
      <c r="M14" s="9" t="str">
        <f t="shared" si="7"/>
        <v/>
      </c>
      <c r="N14" s="9" t="str">
        <f t="shared" si="8"/>
        <v/>
      </c>
      <c r="O14" s="7"/>
      <c r="P14" s="9" t="str">
        <f t="shared" si="9"/>
        <v/>
      </c>
      <c r="Q14" s="9" t="str">
        <f t="shared" si="10"/>
        <v/>
      </c>
      <c r="R14" s="7"/>
      <c r="S14" s="9" t="str">
        <f t="shared" si="11"/>
        <v/>
      </c>
      <c r="T14" s="9" t="str">
        <f t="shared" si="12"/>
        <v/>
      </c>
      <c r="U14" s="9">
        <f t="shared" si="13"/>
        <v>0</v>
      </c>
      <c r="V14" s="10">
        <f t="shared" si="14"/>
        <v>0</v>
      </c>
      <c r="W14" s="9">
        <f t="shared" si="15"/>
        <v>1</v>
      </c>
      <c r="X14" s="8" t="str">
        <f t="shared" si="16"/>
        <v>E</v>
      </c>
    </row>
    <row r="15" spans="1:24" s="11" customFormat="1" ht="24.95" customHeight="1">
      <c r="A15" s="8">
        <v>709</v>
      </c>
      <c r="B15" s="122" t="str">
        <f>IF('STUDENT NAMES'!C10&lt;&gt;"",'STUDENT NAMES'!C10,"")</f>
        <v/>
      </c>
      <c r="C15" s="7"/>
      <c r="D15" s="9" t="str">
        <f t="shared" si="1"/>
        <v/>
      </c>
      <c r="E15" s="9" t="str">
        <f t="shared" si="2"/>
        <v/>
      </c>
      <c r="F15" s="7"/>
      <c r="G15" s="9" t="str">
        <f t="shared" si="3"/>
        <v/>
      </c>
      <c r="H15" s="9" t="str">
        <f t="shared" si="4"/>
        <v/>
      </c>
      <c r="I15" s="7"/>
      <c r="J15" s="9" t="str">
        <f t="shared" si="5"/>
        <v/>
      </c>
      <c r="K15" s="9" t="str">
        <f t="shared" si="6"/>
        <v/>
      </c>
      <c r="L15" s="7"/>
      <c r="M15" s="9" t="str">
        <f t="shared" si="7"/>
        <v/>
      </c>
      <c r="N15" s="9" t="str">
        <f t="shared" si="8"/>
        <v/>
      </c>
      <c r="O15" s="7"/>
      <c r="P15" s="9" t="str">
        <f t="shared" si="9"/>
        <v/>
      </c>
      <c r="Q15" s="9" t="str">
        <f t="shared" si="10"/>
        <v/>
      </c>
      <c r="R15" s="7"/>
      <c r="S15" s="9" t="str">
        <f t="shared" si="11"/>
        <v/>
      </c>
      <c r="T15" s="9" t="str">
        <f t="shared" si="12"/>
        <v/>
      </c>
      <c r="U15" s="9">
        <f t="shared" si="13"/>
        <v>0</v>
      </c>
      <c r="V15" s="10">
        <f t="shared" si="14"/>
        <v>0</v>
      </c>
      <c r="W15" s="9">
        <f t="shared" si="15"/>
        <v>1</v>
      </c>
      <c r="X15" s="8" t="str">
        <f t="shared" si="16"/>
        <v>E</v>
      </c>
    </row>
    <row r="16" spans="1:24" s="11" customFormat="1" ht="24.95" customHeight="1">
      <c r="A16" s="8">
        <v>710</v>
      </c>
      <c r="B16" s="122" t="str">
        <f>IF('STUDENT NAMES'!C11&lt;&gt;"",'STUDENT NAMES'!C11,"")</f>
        <v/>
      </c>
      <c r="C16" s="7"/>
      <c r="D16" s="9" t="str">
        <f t="shared" si="1"/>
        <v/>
      </c>
      <c r="E16" s="9" t="str">
        <f t="shared" si="2"/>
        <v/>
      </c>
      <c r="F16" s="7"/>
      <c r="G16" s="9" t="str">
        <f t="shared" si="3"/>
        <v/>
      </c>
      <c r="H16" s="9" t="str">
        <f t="shared" si="4"/>
        <v/>
      </c>
      <c r="I16" s="7"/>
      <c r="J16" s="9" t="str">
        <f t="shared" si="5"/>
        <v/>
      </c>
      <c r="K16" s="9" t="str">
        <f t="shared" si="6"/>
        <v/>
      </c>
      <c r="L16" s="7"/>
      <c r="M16" s="9" t="str">
        <f t="shared" si="7"/>
        <v/>
      </c>
      <c r="N16" s="9" t="str">
        <f t="shared" si="8"/>
        <v/>
      </c>
      <c r="O16" s="7"/>
      <c r="P16" s="9" t="str">
        <f t="shared" si="9"/>
        <v/>
      </c>
      <c r="Q16" s="9" t="str">
        <f t="shared" si="10"/>
        <v/>
      </c>
      <c r="R16" s="7"/>
      <c r="S16" s="9" t="str">
        <f t="shared" si="11"/>
        <v/>
      </c>
      <c r="T16" s="9" t="str">
        <f t="shared" si="12"/>
        <v/>
      </c>
      <c r="U16" s="9">
        <f t="shared" si="13"/>
        <v>0</v>
      </c>
      <c r="V16" s="10">
        <f t="shared" si="14"/>
        <v>0</v>
      </c>
      <c r="W16" s="9">
        <f t="shared" si="15"/>
        <v>1</v>
      </c>
      <c r="X16" s="8" t="str">
        <f t="shared" si="16"/>
        <v>E</v>
      </c>
    </row>
    <row r="17" spans="1:24" s="11" customFormat="1" ht="24.95" customHeight="1">
      <c r="A17" s="8">
        <v>711</v>
      </c>
      <c r="B17" s="122" t="str">
        <f>IF('STUDENT NAMES'!C12&lt;&gt;"",'STUDENT NAMES'!C12,"")</f>
        <v/>
      </c>
      <c r="C17" s="7"/>
      <c r="D17" s="9" t="str">
        <f t="shared" si="1"/>
        <v/>
      </c>
      <c r="E17" s="9" t="str">
        <f t="shared" si="2"/>
        <v/>
      </c>
      <c r="F17" s="7"/>
      <c r="G17" s="9" t="str">
        <f t="shared" si="3"/>
        <v/>
      </c>
      <c r="H17" s="9" t="str">
        <f t="shared" si="4"/>
        <v/>
      </c>
      <c r="I17" s="7"/>
      <c r="J17" s="9" t="str">
        <f t="shared" si="5"/>
        <v/>
      </c>
      <c r="K17" s="9" t="str">
        <f t="shared" si="6"/>
        <v/>
      </c>
      <c r="L17" s="7"/>
      <c r="M17" s="9" t="str">
        <f t="shared" si="7"/>
        <v/>
      </c>
      <c r="N17" s="9" t="str">
        <f t="shared" si="8"/>
        <v/>
      </c>
      <c r="O17" s="7"/>
      <c r="P17" s="9" t="str">
        <f t="shared" si="9"/>
        <v/>
      </c>
      <c r="Q17" s="9" t="str">
        <f t="shared" si="10"/>
        <v/>
      </c>
      <c r="R17" s="7"/>
      <c r="S17" s="9" t="str">
        <f t="shared" si="11"/>
        <v/>
      </c>
      <c r="T17" s="9" t="str">
        <f t="shared" si="12"/>
        <v/>
      </c>
      <c r="U17" s="9">
        <f t="shared" si="13"/>
        <v>0</v>
      </c>
      <c r="V17" s="10">
        <f t="shared" si="14"/>
        <v>0</v>
      </c>
      <c r="W17" s="9">
        <f t="shared" si="15"/>
        <v>1</v>
      </c>
      <c r="X17" s="8" t="str">
        <f t="shared" si="16"/>
        <v>E</v>
      </c>
    </row>
    <row r="18" spans="1:24" s="11" customFormat="1" ht="24.95" customHeight="1">
      <c r="A18" s="8">
        <v>712</v>
      </c>
      <c r="B18" s="122" t="str">
        <f>IF('STUDENT NAMES'!C13&lt;&gt;"",'STUDENT NAMES'!C13,"")</f>
        <v/>
      </c>
      <c r="C18" s="7"/>
      <c r="D18" s="9" t="str">
        <f t="shared" si="1"/>
        <v/>
      </c>
      <c r="E18" s="9" t="str">
        <f t="shared" si="2"/>
        <v/>
      </c>
      <c r="F18" s="7"/>
      <c r="G18" s="9" t="str">
        <f t="shared" si="3"/>
        <v/>
      </c>
      <c r="H18" s="9" t="str">
        <f t="shared" si="4"/>
        <v/>
      </c>
      <c r="I18" s="7"/>
      <c r="J18" s="9" t="str">
        <f t="shared" si="5"/>
        <v/>
      </c>
      <c r="K18" s="9" t="str">
        <f t="shared" si="6"/>
        <v/>
      </c>
      <c r="L18" s="7"/>
      <c r="M18" s="9" t="str">
        <f t="shared" si="7"/>
        <v/>
      </c>
      <c r="N18" s="9" t="str">
        <f t="shared" si="8"/>
        <v/>
      </c>
      <c r="O18" s="7"/>
      <c r="P18" s="9" t="str">
        <f t="shared" si="9"/>
        <v/>
      </c>
      <c r="Q18" s="9" t="str">
        <f t="shared" si="10"/>
        <v/>
      </c>
      <c r="R18" s="7"/>
      <c r="S18" s="9" t="str">
        <f t="shared" si="11"/>
        <v/>
      </c>
      <c r="T18" s="9" t="str">
        <f t="shared" si="12"/>
        <v/>
      </c>
      <c r="U18" s="9">
        <f t="shared" si="13"/>
        <v>0</v>
      </c>
      <c r="V18" s="10">
        <f t="shared" si="14"/>
        <v>0</v>
      </c>
      <c r="W18" s="9">
        <f t="shared" si="15"/>
        <v>1</v>
      </c>
      <c r="X18" s="8" t="str">
        <f t="shared" si="16"/>
        <v>E</v>
      </c>
    </row>
    <row r="19" spans="1:24" s="11" customFormat="1" ht="24.95" customHeight="1">
      <c r="A19" s="8">
        <v>713</v>
      </c>
      <c r="B19" s="122" t="str">
        <f>IF('STUDENT NAMES'!C14&lt;&gt;"",'STUDENT NAMES'!C14,"")</f>
        <v/>
      </c>
      <c r="C19" s="7"/>
      <c r="D19" s="9" t="str">
        <f t="shared" si="1"/>
        <v/>
      </c>
      <c r="E19" s="9" t="str">
        <f t="shared" si="2"/>
        <v/>
      </c>
      <c r="F19" s="7"/>
      <c r="G19" s="9" t="str">
        <f t="shared" si="3"/>
        <v/>
      </c>
      <c r="H19" s="9" t="str">
        <f t="shared" si="4"/>
        <v/>
      </c>
      <c r="I19" s="7"/>
      <c r="J19" s="9" t="str">
        <f t="shared" si="5"/>
        <v/>
      </c>
      <c r="K19" s="9" t="str">
        <f t="shared" si="6"/>
        <v/>
      </c>
      <c r="L19" s="7"/>
      <c r="M19" s="9" t="str">
        <f t="shared" si="7"/>
        <v/>
      </c>
      <c r="N19" s="9" t="str">
        <f t="shared" si="8"/>
        <v/>
      </c>
      <c r="O19" s="7"/>
      <c r="P19" s="9" t="str">
        <f t="shared" si="9"/>
        <v/>
      </c>
      <c r="Q19" s="9" t="str">
        <f t="shared" si="10"/>
        <v/>
      </c>
      <c r="R19" s="7"/>
      <c r="S19" s="9" t="str">
        <f t="shared" si="11"/>
        <v/>
      </c>
      <c r="T19" s="9" t="str">
        <f t="shared" si="12"/>
        <v/>
      </c>
      <c r="U19" s="9">
        <f t="shared" si="13"/>
        <v>0</v>
      </c>
      <c r="V19" s="10">
        <f t="shared" si="14"/>
        <v>0</v>
      </c>
      <c r="W19" s="9">
        <f t="shared" si="15"/>
        <v>1</v>
      </c>
      <c r="X19" s="8" t="str">
        <f t="shared" si="16"/>
        <v>E</v>
      </c>
    </row>
    <row r="20" spans="1:24" s="11" customFormat="1" ht="24.95" customHeight="1">
      <c r="A20" s="8">
        <v>714</v>
      </c>
      <c r="B20" s="122" t="str">
        <f>IF('STUDENT NAMES'!C15&lt;&gt;"",'STUDENT NAMES'!C15,"")</f>
        <v/>
      </c>
      <c r="C20" s="7"/>
      <c r="D20" s="9" t="str">
        <f t="shared" si="1"/>
        <v/>
      </c>
      <c r="E20" s="9" t="str">
        <f t="shared" si="2"/>
        <v/>
      </c>
      <c r="F20" s="7"/>
      <c r="G20" s="9" t="str">
        <f t="shared" si="3"/>
        <v/>
      </c>
      <c r="H20" s="9" t="str">
        <f t="shared" si="4"/>
        <v/>
      </c>
      <c r="I20" s="7"/>
      <c r="J20" s="9" t="str">
        <f t="shared" si="5"/>
        <v/>
      </c>
      <c r="K20" s="9" t="str">
        <f t="shared" si="6"/>
        <v/>
      </c>
      <c r="L20" s="7"/>
      <c r="M20" s="9" t="str">
        <f t="shared" si="7"/>
        <v/>
      </c>
      <c r="N20" s="9" t="str">
        <f t="shared" si="8"/>
        <v/>
      </c>
      <c r="O20" s="7"/>
      <c r="P20" s="9" t="str">
        <f t="shared" si="9"/>
        <v/>
      </c>
      <c r="Q20" s="9" t="str">
        <f t="shared" si="10"/>
        <v/>
      </c>
      <c r="R20" s="7"/>
      <c r="S20" s="9" t="str">
        <f t="shared" si="11"/>
        <v/>
      </c>
      <c r="T20" s="9" t="str">
        <f t="shared" si="12"/>
        <v/>
      </c>
      <c r="U20" s="9">
        <f t="shared" si="13"/>
        <v>0</v>
      </c>
      <c r="V20" s="10">
        <f t="shared" si="14"/>
        <v>0</v>
      </c>
      <c r="W20" s="9">
        <f t="shared" si="15"/>
        <v>1</v>
      </c>
      <c r="X20" s="8" t="str">
        <f t="shared" si="16"/>
        <v>E</v>
      </c>
    </row>
    <row r="21" spans="1:24" s="11" customFormat="1" ht="24.95" customHeight="1">
      <c r="A21" s="8">
        <v>715</v>
      </c>
      <c r="B21" s="122" t="str">
        <f>IF('STUDENT NAMES'!C16&lt;&gt;"",'STUDENT NAMES'!C16,"")</f>
        <v/>
      </c>
      <c r="C21" s="7"/>
      <c r="D21" s="9" t="str">
        <f t="shared" si="1"/>
        <v/>
      </c>
      <c r="E21" s="9" t="str">
        <f t="shared" si="2"/>
        <v/>
      </c>
      <c r="F21" s="7"/>
      <c r="G21" s="9" t="str">
        <f t="shared" si="3"/>
        <v/>
      </c>
      <c r="H21" s="9" t="str">
        <f t="shared" si="4"/>
        <v/>
      </c>
      <c r="I21" s="7"/>
      <c r="J21" s="9" t="str">
        <f t="shared" si="5"/>
        <v/>
      </c>
      <c r="K21" s="9" t="str">
        <f t="shared" si="6"/>
        <v/>
      </c>
      <c r="L21" s="7"/>
      <c r="M21" s="9" t="str">
        <f t="shared" si="7"/>
        <v/>
      </c>
      <c r="N21" s="9" t="str">
        <f t="shared" si="8"/>
        <v/>
      </c>
      <c r="O21" s="7"/>
      <c r="P21" s="9" t="str">
        <f t="shared" si="9"/>
        <v/>
      </c>
      <c r="Q21" s="9" t="str">
        <f t="shared" si="10"/>
        <v/>
      </c>
      <c r="R21" s="7"/>
      <c r="S21" s="9" t="str">
        <f t="shared" si="11"/>
        <v/>
      </c>
      <c r="T21" s="9" t="str">
        <f t="shared" si="12"/>
        <v/>
      </c>
      <c r="U21" s="9">
        <f t="shared" si="13"/>
        <v>0</v>
      </c>
      <c r="V21" s="10">
        <f t="shared" si="14"/>
        <v>0</v>
      </c>
      <c r="W21" s="9">
        <f t="shared" si="15"/>
        <v>1</v>
      </c>
      <c r="X21" s="8" t="str">
        <f t="shared" si="16"/>
        <v>E</v>
      </c>
    </row>
    <row r="22" spans="1:24" s="11" customFormat="1" ht="24.95" customHeight="1">
      <c r="A22" s="8">
        <v>716</v>
      </c>
      <c r="B22" s="122" t="str">
        <f>IF('STUDENT NAMES'!C17&lt;&gt;"",'STUDENT NAMES'!C17,"")</f>
        <v/>
      </c>
      <c r="C22" s="7"/>
      <c r="D22" s="9" t="str">
        <f t="shared" si="1"/>
        <v/>
      </c>
      <c r="E22" s="9" t="str">
        <f t="shared" si="2"/>
        <v/>
      </c>
      <c r="F22" s="7"/>
      <c r="G22" s="9" t="str">
        <f t="shared" si="3"/>
        <v/>
      </c>
      <c r="H22" s="9" t="str">
        <f t="shared" si="4"/>
        <v/>
      </c>
      <c r="I22" s="7"/>
      <c r="J22" s="9" t="str">
        <f t="shared" si="5"/>
        <v/>
      </c>
      <c r="K22" s="9" t="str">
        <f t="shared" si="6"/>
        <v/>
      </c>
      <c r="L22" s="7"/>
      <c r="M22" s="9" t="str">
        <f t="shared" si="7"/>
        <v/>
      </c>
      <c r="N22" s="9" t="str">
        <f t="shared" si="8"/>
        <v/>
      </c>
      <c r="O22" s="7"/>
      <c r="P22" s="9" t="str">
        <f t="shared" si="9"/>
        <v/>
      </c>
      <c r="Q22" s="9" t="str">
        <f t="shared" si="10"/>
        <v/>
      </c>
      <c r="R22" s="7"/>
      <c r="S22" s="9" t="str">
        <f t="shared" si="11"/>
        <v/>
      </c>
      <c r="T22" s="9" t="str">
        <f t="shared" si="12"/>
        <v/>
      </c>
      <c r="U22" s="9">
        <f t="shared" si="13"/>
        <v>0</v>
      </c>
      <c r="V22" s="10">
        <f t="shared" si="14"/>
        <v>0</v>
      </c>
      <c r="W22" s="9">
        <f t="shared" si="15"/>
        <v>1</v>
      </c>
      <c r="X22" s="8" t="str">
        <f t="shared" si="16"/>
        <v>E</v>
      </c>
    </row>
    <row r="23" spans="1:24" s="11" customFormat="1" ht="24.95" customHeight="1">
      <c r="A23" s="8">
        <v>717</v>
      </c>
      <c r="B23" s="122" t="str">
        <f>IF('STUDENT NAMES'!C18&lt;&gt;"",'STUDENT NAMES'!C18,"")</f>
        <v/>
      </c>
      <c r="C23" s="7"/>
      <c r="D23" s="9" t="str">
        <f t="shared" si="1"/>
        <v/>
      </c>
      <c r="E23" s="9" t="str">
        <f t="shared" si="2"/>
        <v/>
      </c>
      <c r="F23" s="7"/>
      <c r="G23" s="9" t="str">
        <f t="shared" si="3"/>
        <v/>
      </c>
      <c r="H23" s="9" t="str">
        <f t="shared" si="4"/>
        <v/>
      </c>
      <c r="I23" s="7"/>
      <c r="J23" s="9" t="str">
        <f t="shared" si="5"/>
        <v/>
      </c>
      <c r="K23" s="9" t="str">
        <f t="shared" si="6"/>
        <v/>
      </c>
      <c r="L23" s="7"/>
      <c r="M23" s="9" t="str">
        <f t="shared" si="7"/>
        <v/>
      </c>
      <c r="N23" s="9" t="str">
        <f t="shared" si="8"/>
        <v/>
      </c>
      <c r="O23" s="7"/>
      <c r="P23" s="9" t="str">
        <f t="shared" si="9"/>
        <v/>
      </c>
      <c r="Q23" s="9" t="str">
        <f t="shared" si="10"/>
        <v/>
      </c>
      <c r="R23" s="7"/>
      <c r="S23" s="9" t="str">
        <f t="shared" si="11"/>
        <v/>
      </c>
      <c r="T23" s="9" t="str">
        <f t="shared" si="12"/>
        <v/>
      </c>
      <c r="U23" s="9">
        <f t="shared" si="13"/>
        <v>0</v>
      </c>
      <c r="V23" s="10">
        <f t="shared" si="14"/>
        <v>0</v>
      </c>
      <c r="W23" s="9">
        <f t="shared" si="15"/>
        <v>1</v>
      </c>
      <c r="X23" s="8" t="str">
        <f t="shared" si="16"/>
        <v>E</v>
      </c>
    </row>
    <row r="24" spans="1:24" s="11" customFormat="1" ht="24.95" customHeight="1">
      <c r="A24" s="8">
        <v>718</v>
      </c>
      <c r="B24" s="122" t="str">
        <f>IF('STUDENT NAMES'!C19&lt;&gt;"",'STUDENT NAMES'!C19,"")</f>
        <v/>
      </c>
      <c r="C24" s="7"/>
      <c r="D24" s="9" t="str">
        <f t="shared" si="1"/>
        <v/>
      </c>
      <c r="E24" s="9" t="str">
        <f t="shared" si="2"/>
        <v/>
      </c>
      <c r="F24" s="7"/>
      <c r="G24" s="9" t="str">
        <f t="shared" si="3"/>
        <v/>
      </c>
      <c r="H24" s="9" t="str">
        <f t="shared" si="4"/>
        <v/>
      </c>
      <c r="I24" s="7"/>
      <c r="J24" s="9" t="str">
        <f t="shared" si="5"/>
        <v/>
      </c>
      <c r="K24" s="9" t="str">
        <f t="shared" si="6"/>
        <v/>
      </c>
      <c r="L24" s="7"/>
      <c r="M24" s="9" t="str">
        <f t="shared" si="7"/>
        <v/>
      </c>
      <c r="N24" s="9" t="str">
        <f t="shared" si="8"/>
        <v/>
      </c>
      <c r="O24" s="7"/>
      <c r="P24" s="9" t="str">
        <f t="shared" si="9"/>
        <v/>
      </c>
      <c r="Q24" s="9" t="str">
        <f t="shared" si="10"/>
        <v/>
      </c>
      <c r="R24" s="7"/>
      <c r="S24" s="9" t="str">
        <f t="shared" si="11"/>
        <v/>
      </c>
      <c r="T24" s="9" t="str">
        <f t="shared" si="12"/>
        <v/>
      </c>
      <c r="U24" s="9">
        <f t="shared" si="13"/>
        <v>0</v>
      </c>
      <c r="V24" s="10">
        <f t="shared" si="14"/>
        <v>0</v>
      </c>
      <c r="W24" s="9">
        <f t="shared" si="15"/>
        <v>1</v>
      </c>
      <c r="X24" s="8" t="str">
        <f t="shared" si="16"/>
        <v>E</v>
      </c>
    </row>
    <row r="25" spans="1:24" s="11" customFormat="1" ht="24.95" customHeight="1">
      <c r="A25" s="8">
        <v>719</v>
      </c>
      <c r="B25" s="122" t="str">
        <f>IF('STUDENT NAMES'!C20&lt;&gt;"",'STUDENT NAMES'!C20,"")</f>
        <v/>
      </c>
      <c r="C25" s="7"/>
      <c r="D25" s="9" t="str">
        <f t="shared" si="1"/>
        <v/>
      </c>
      <c r="E25" s="9" t="str">
        <f t="shared" si="2"/>
        <v/>
      </c>
      <c r="F25" s="7"/>
      <c r="G25" s="9" t="str">
        <f t="shared" si="3"/>
        <v/>
      </c>
      <c r="H25" s="9" t="str">
        <f t="shared" si="4"/>
        <v/>
      </c>
      <c r="I25" s="7"/>
      <c r="J25" s="9" t="str">
        <f t="shared" si="5"/>
        <v/>
      </c>
      <c r="K25" s="9" t="str">
        <f t="shared" si="6"/>
        <v/>
      </c>
      <c r="L25" s="7"/>
      <c r="M25" s="9" t="str">
        <f t="shared" si="7"/>
        <v/>
      </c>
      <c r="N25" s="9" t="str">
        <f t="shared" si="8"/>
        <v/>
      </c>
      <c r="O25" s="7"/>
      <c r="P25" s="9" t="str">
        <f t="shared" si="9"/>
        <v/>
      </c>
      <c r="Q25" s="9" t="str">
        <f t="shared" si="10"/>
        <v/>
      </c>
      <c r="R25" s="7"/>
      <c r="S25" s="9" t="str">
        <f t="shared" si="11"/>
        <v/>
      </c>
      <c r="T25" s="9" t="str">
        <f t="shared" si="12"/>
        <v/>
      </c>
      <c r="U25" s="9">
        <f t="shared" si="13"/>
        <v>0</v>
      </c>
      <c r="V25" s="10">
        <f t="shared" si="14"/>
        <v>0</v>
      </c>
      <c r="W25" s="9">
        <f t="shared" si="15"/>
        <v>1</v>
      </c>
      <c r="X25" s="8" t="str">
        <f t="shared" si="16"/>
        <v>E</v>
      </c>
    </row>
    <row r="26" spans="1:24" s="11" customFormat="1" ht="24.95" customHeight="1">
      <c r="A26" s="8">
        <v>720</v>
      </c>
      <c r="B26" s="122" t="str">
        <f>IF('STUDENT NAMES'!C21&lt;&gt;"",'STUDENT NAMES'!C21,"")</f>
        <v/>
      </c>
      <c r="C26" s="7"/>
      <c r="D26" s="9" t="str">
        <f t="shared" si="1"/>
        <v/>
      </c>
      <c r="E26" s="9" t="str">
        <f t="shared" si="2"/>
        <v/>
      </c>
      <c r="F26" s="7"/>
      <c r="G26" s="9" t="str">
        <f t="shared" si="3"/>
        <v/>
      </c>
      <c r="H26" s="9" t="str">
        <f t="shared" si="4"/>
        <v/>
      </c>
      <c r="I26" s="7"/>
      <c r="J26" s="9" t="str">
        <f t="shared" si="5"/>
        <v/>
      </c>
      <c r="K26" s="9" t="str">
        <f t="shared" si="6"/>
        <v/>
      </c>
      <c r="L26" s="7"/>
      <c r="M26" s="9" t="str">
        <f t="shared" si="7"/>
        <v/>
      </c>
      <c r="N26" s="9" t="str">
        <f t="shared" si="8"/>
        <v/>
      </c>
      <c r="O26" s="7"/>
      <c r="P26" s="9" t="str">
        <f t="shared" si="9"/>
        <v/>
      </c>
      <c r="Q26" s="9" t="str">
        <f t="shared" si="10"/>
        <v/>
      </c>
      <c r="R26" s="7"/>
      <c r="S26" s="9" t="str">
        <f t="shared" si="11"/>
        <v/>
      </c>
      <c r="T26" s="9" t="str">
        <f t="shared" si="12"/>
        <v/>
      </c>
      <c r="U26" s="9">
        <f t="shared" si="13"/>
        <v>0</v>
      </c>
      <c r="V26" s="10">
        <f t="shared" si="14"/>
        <v>0</v>
      </c>
      <c r="W26" s="9">
        <f t="shared" si="15"/>
        <v>1</v>
      </c>
      <c r="X26" s="8" t="str">
        <f t="shared" si="16"/>
        <v>E</v>
      </c>
    </row>
    <row r="27" spans="1:24" s="11" customFormat="1" ht="24.95" customHeight="1">
      <c r="A27" s="8">
        <v>721</v>
      </c>
      <c r="B27" s="122" t="str">
        <f>IF('STUDENT NAMES'!C22&lt;&gt;"",'STUDENT NAMES'!C22,"")</f>
        <v/>
      </c>
      <c r="C27" s="7"/>
      <c r="D27" s="9" t="str">
        <f t="shared" si="1"/>
        <v/>
      </c>
      <c r="E27" s="9" t="str">
        <f t="shared" si="2"/>
        <v/>
      </c>
      <c r="F27" s="7"/>
      <c r="G27" s="9" t="str">
        <f t="shared" si="3"/>
        <v/>
      </c>
      <c r="H27" s="9" t="str">
        <f t="shared" si="4"/>
        <v/>
      </c>
      <c r="I27" s="7"/>
      <c r="J27" s="9" t="str">
        <f t="shared" si="5"/>
        <v/>
      </c>
      <c r="K27" s="9" t="str">
        <f t="shared" si="6"/>
        <v/>
      </c>
      <c r="L27" s="7"/>
      <c r="M27" s="9" t="str">
        <f t="shared" si="7"/>
        <v/>
      </c>
      <c r="N27" s="9" t="str">
        <f t="shared" si="8"/>
        <v/>
      </c>
      <c r="O27" s="7"/>
      <c r="P27" s="9" t="str">
        <f t="shared" si="9"/>
        <v/>
      </c>
      <c r="Q27" s="9" t="str">
        <f t="shared" si="10"/>
        <v/>
      </c>
      <c r="R27" s="7"/>
      <c r="S27" s="9" t="str">
        <f t="shared" si="11"/>
        <v/>
      </c>
      <c r="T27" s="9" t="str">
        <f t="shared" si="12"/>
        <v/>
      </c>
      <c r="U27" s="9">
        <f t="shared" si="13"/>
        <v>0</v>
      </c>
      <c r="V27" s="10">
        <f t="shared" si="14"/>
        <v>0</v>
      </c>
      <c r="W27" s="9">
        <f t="shared" si="15"/>
        <v>1</v>
      </c>
      <c r="X27" s="8" t="str">
        <f t="shared" si="16"/>
        <v>E</v>
      </c>
    </row>
    <row r="28" spans="1:24" s="11" customFormat="1" ht="24.95" customHeight="1">
      <c r="A28" s="8">
        <v>722</v>
      </c>
      <c r="B28" s="122" t="str">
        <f>IF('STUDENT NAMES'!C23&lt;&gt;"",'STUDENT NAMES'!C23,"")</f>
        <v/>
      </c>
      <c r="C28" s="7"/>
      <c r="D28" s="9" t="str">
        <f t="shared" si="1"/>
        <v/>
      </c>
      <c r="E28" s="9" t="str">
        <f t="shared" si="2"/>
        <v/>
      </c>
      <c r="F28" s="7"/>
      <c r="G28" s="9" t="str">
        <f t="shared" si="3"/>
        <v/>
      </c>
      <c r="H28" s="9" t="str">
        <f t="shared" si="4"/>
        <v/>
      </c>
      <c r="I28" s="7"/>
      <c r="J28" s="9" t="str">
        <f t="shared" si="5"/>
        <v/>
      </c>
      <c r="K28" s="9" t="str">
        <f t="shared" si="6"/>
        <v/>
      </c>
      <c r="L28" s="7"/>
      <c r="M28" s="9" t="str">
        <f t="shared" si="7"/>
        <v/>
      </c>
      <c r="N28" s="9" t="str">
        <f t="shared" si="8"/>
        <v/>
      </c>
      <c r="O28" s="7"/>
      <c r="P28" s="9" t="str">
        <f t="shared" si="9"/>
        <v/>
      </c>
      <c r="Q28" s="9" t="str">
        <f t="shared" si="10"/>
        <v/>
      </c>
      <c r="R28" s="7"/>
      <c r="S28" s="9" t="str">
        <f t="shared" si="11"/>
        <v/>
      </c>
      <c r="T28" s="9" t="str">
        <f t="shared" si="12"/>
        <v/>
      </c>
      <c r="U28" s="9">
        <f t="shared" si="13"/>
        <v>0</v>
      </c>
      <c r="V28" s="10">
        <f t="shared" si="14"/>
        <v>0</v>
      </c>
      <c r="W28" s="9">
        <f t="shared" si="15"/>
        <v>1</v>
      </c>
      <c r="X28" s="8" t="str">
        <f t="shared" si="16"/>
        <v>E</v>
      </c>
    </row>
    <row r="29" spans="1:24" s="11" customFormat="1" ht="24.95" customHeight="1">
      <c r="A29" s="8">
        <v>723</v>
      </c>
      <c r="B29" s="122" t="str">
        <f>IF('STUDENT NAMES'!C24&lt;&gt;"",'STUDENT NAMES'!C24,"")</f>
        <v/>
      </c>
      <c r="C29" s="7"/>
      <c r="D29" s="9" t="str">
        <f t="shared" si="1"/>
        <v/>
      </c>
      <c r="E29" s="9" t="str">
        <f t="shared" si="2"/>
        <v/>
      </c>
      <c r="F29" s="7"/>
      <c r="G29" s="9" t="str">
        <f t="shared" si="3"/>
        <v/>
      </c>
      <c r="H29" s="9" t="str">
        <f t="shared" si="4"/>
        <v/>
      </c>
      <c r="I29" s="7"/>
      <c r="J29" s="9" t="str">
        <f t="shared" si="5"/>
        <v/>
      </c>
      <c r="K29" s="9" t="str">
        <f t="shared" si="6"/>
        <v/>
      </c>
      <c r="L29" s="7"/>
      <c r="M29" s="9" t="str">
        <f t="shared" si="7"/>
        <v/>
      </c>
      <c r="N29" s="9" t="str">
        <f t="shared" si="8"/>
        <v/>
      </c>
      <c r="O29" s="7"/>
      <c r="P29" s="9" t="str">
        <f t="shared" si="9"/>
        <v/>
      </c>
      <c r="Q29" s="9" t="str">
        <f t="shared" si="10"/>
        <v/>
      </c>
      <c r="R29" s="7"/>
      <c r="S29" s="9" t="str">
        <f t="shared" si="11"/>
        <v/>
      </c>
      <c r="T29" s="9" t="str">
        <f t="shared" si="12"/>
        <v/>
      </c>
      <c r="U29" s="9">
        <f t="shared" si="13"/>
        <v>0</v>
      </c>
      <c r="V29" s="10">
        <f t="shared" si="14"/>
        <v>0</v>
      </c>
      <c r="W29" s="9">
        <f t="shared" si="15"/>
        <v>1</v>
      </c>
      <c r="X29" s="8" t="str">
        <f t="shared" si="16"/>
        <v>E</v>
      </c>
    </row>
    <row r="30" spans="1:24" s="11" customFormat="1" ht="24.95" customHeight="1">
      <c r="A30" s="8">
        <v>724</v>
      </c>
      <c r="B30" s="122" t="str">
        <f>IF('STUDENT NAMES'!C25&lt;&gt;"",'STUDENT NAMES'!C25,"")</f>
        <v/>
      </c>
      <c r="C30" s="7"/>
      <c r="D30" s="9" t="str">
        <f t="shared" si="1"/>
        <v/>
      </c>
      <c r="E30" s="9" t="str">
        <f t="shared" si="2"/>
        <v/>
      </c>
      <c r="F30" s="7"/>
      <c r="G30" s="9" t="str">
        <f t="shared" si="3"/>
        <v/>
      </c>
      <c r="H30" s="9" t="str">
        <f t="shared" si="4"/>
        <v/>
      </c>
      <c r="I30" s="7"/>
      <c r="J30" s="9" t="str">
        <f t="shared" si="5"/>
        <v/>
      </c>
      <c r="K30" s="9" t="str">
        <f t="shared" si="6"/>
        <v/>
      </c>
      <c r="L30" s="7"/>
      <c r="M30" s="9" t="str">
        <f t="shared" si="7"/>
        <v/>
      </c>
      <c r="N30" s="9" t="str">
        <f t="shared" si="8"/>
        <v/>
      </c>
      <c r="O30" s="7"/>
      <c r="P30" s="9" t="str">
        <f t="shared" si="9"/>
        <v/>
      </c>
      <c r="Q30" s="9" t="str">
        <f t="shared" si="10"/>
        <v/>
      </c>
      <c r="R30" s="7"/>
      <c r="S30" s="9" t="str">
        <f t="shared" si="11"/>
        <v/>
      </c>
      <c r="T30" s="9" t="str">
        <f t="shared" si="12"/>
        <v/>
      </c>
      <c r="U30" s="9">
        <f t="shared" si="13"/>
        <v>0</v>
      </c>
      <c r="V30" s="10">
        <f t="shared" si="14"/>
        <v>0</v>
      </c>
      <c r="W30" s="9">
        <f t="shared" si="15"/>
        <v>1</v>
      </c>
      <c r="X30" s="8" t="str">
        <f t="shared" si="16"/>
        <v>E</v>
      </c>
    </row>
    <row r="31" spans="1:24" s="11" customFormat="1" ht="24.95" customHeight="1">
      <c r="A31" s="8">
        <v>725</v>
      </c>
      <c r="B31" s="122" t="str">
        <f>IF('STUDENT NAMES'!C26&lt;&gt;"",'STUDENT NAMES'!C26,"")</f>
        <v/>
      </c>
      <c r="C31" s="7"/>
      <c r="D31" s="9" t="str">
        <f t="shared" si="1"/>
        <v/>
      </c>
      <c r="E31" s="9" t="str">
        <f t="shared" si="2"/>
        <v/>
      </c>
      <c r="F31" s="7"/>
      <c r="G31" s="9" t="str">
        <f t="shared" si="3"/>
        <v/>
      </c>
      <c r="H31" s="9" t="str">
        <f t="shared" si="4"/>
        <v/>
      </c>
      <c r="I31" s="7"/>
      <c r="J31" s="9" t="str">
        <f t="shared" si="5"/>
        <v/>
      </c>
      <c r="K31" s="9" t="str">
        <f t="shared" si="6"/>
        <v/>
      </c>
      <c r="L31" s="7"/>
      <c r="M31" s="9" t="str">
        <f t="shared" si="7"/>
        <v/>
      </c>
      <c r="N31" s="9" t="str">
        <f t="shared" si="8"/>
        <v/>
      </c>
      <c r="O31" s="7"/>
      <c r="P31" s="9" t="str">
        <f t="shared" si="9"/>
        <v/>
      </c>
      <c r="Q31" s="9" t="str">
        <f t="shared" si="10"/>
        <v/>
      </c>
      <c r="R31" s="7"/>
      <c r="S31" s="9" t="str">
        <f t="shared" si="11"/>
        <v/>
      </c>
      <c r="T31" s="9" t="str">
        <f t="shared" si="12"/>
        <v/>
      </c>
      <c r="U31" s="9">
        <f t="shared" si="13"/>
        <v>0</v>
      </c>
      <c r="V31" s="10">
        <f t="shared" si="14"/>
        <v>0</v>
      </c>
      <c r="W31" s="9">
        <f t="shared" si="15"/>
        <v>1</v>
      </c>
      <c r="X31" s="8" t="str">
        <f t="shared" si="16"/>
        <v>E</v>
      </c>
    </row>
    <row r="32" spans="1:24" s="11" customFormat="1" ht="24.95" customHeight="1">
      <c r="A32" s="8">
        <v>726</v>
      </c>
      <c r="B32" s="122" t="str">
        <f>IF('STUDENT NAMES'!C27&lt;&gt;"",'STUDENT NAMES'!C27,"")</f>
        <v/>
      </c>
      <c r="C32" s="7"/>
      <c r="D32" s="9" t="str">
        <f t="shared" si="1"/>
        <v/>
      </c>
      <c r="E32" s="9" t="str">
        <f t="shared" si="2"/>
        <v/>
      </c>
      <c r="F32" s="7"/>
      <c r="G32" s="9" t="str">
        <f t="shared" si="3"/>
        <v/>
      </c>
      <c r="H32" s="9" t="str">
        <f t="shared" si="4"/>
        <v/>
      </c>
      <c r="I32" s="7"/>
      <c r="J32" s="9" t="str">
        <f t="shared" si="5"/>
        <v/>
      </c>
      <c r="K32" s="9" t="str">
        <f t="shared" si="6"/>
        <v/>
      </c>
      <c r="L32" s="7"/>
      <c r="M32" s="9" t="str">
        <f t="shared" si="7"/>
        <v/>
      </c>
      <c r="N32" s="9" t="str">
        <f t="shared" si="8"/>
        <v/>
      </c>
      <c r="O32" s="7"/>
      <c r="P32" s="9" t="str">
        <f t="shared" si="9"/>
        <v/>
      </c>
      <c r="Q32" s="9" t="str">
        <f t="shared" si="10"/>
        <v/>
      </c>
      <c r="R32" s="7"/>
      <c r="S32" s="9" t="str">
        <f t="shared" si="11"/>
        <v/>
      </c>
      <c r="T32" s="9" t="str">
        <f t="shared" si="12"/>
        <v/>
      </c>
      <c r="U32" s="9">
        <f t="shared" si="13"/>
        <v>0</v>
      </c>
      <c r="V32" s="10">
        <f t="shared" si="14"/>
        <v>0</v>
      </c>
      <c r="W32" s="9">
        <f t="shared" si="15"/>
        <v>1</v>
      </c>
      <c r="X32" s="8" t="str">
        <f t="shared" si="16"/>
        <v>E</v>
      </c>
    </row>
    <row r="33" spans="1:24" s="11" customFormat="1" ht="24.95" customHeight="1">
      <c r="A33" s="8">
        <v>727</v>
      </c>
      <c r="B33" s="122" t="str">
        <f>IF('STUDENT NAMES'!C28&lt;&gt;"",'STUDENT NAMES'!C28,"")</f>
        <v/>
      </c>
      <c r="C33" s="7"/>
      <c r="D33" s="9" t="str">
        <f t="shared" si="1"/>
        <v/>
      </c>
      <c r="E33" s="9" t="str">
        <f t="shared" si="2"/>
        <v/>
      </c>
      <c r="F33" s="7"/>
      <c r="G33" s="9" t="str">
        <f t="shared" si="3"/>
        <v/>
      </c>
      <c r="H33" s="9" t="str">
        <f t="shared" si="4"/>
        <v/>
      </c>
      <c r="I33" s="7"/>
      <c r="J33" s="9" t="str">
        <f t="shared" si="5"/>
        <v/>
      </c>
      <c r="K33" s="9" t="str">
        <f t="shared" si="6"/>
        <v/>
      </c>
      <c r="L33" s="7"/>
      <c r="M33" s="9" t="str">
        <f t="shared" si="7"/>
        <v/>
      </c>
      <c r="N33" s="9" t="str">
        <f t="shared" si="8"/>
        <v/>
      </c>
      <c r="O33" s="7"/>
      <c r="P33" s="9" t="str">
        <f t="shared" si="9"/>
        <v/>
      </c>
      <c r="Q33" s="9" t="str">
        <f t="shared" si="10"/>
        <v/>
      </c>
      <c r="R33" s="7"/>
      <c r="S33" s="9" t="str">
        <f t="shared" si="11"/>
        <v/>
      </c>
      <c r="T33" s="9" t="str">
        <f t="shared" si="12"/>
        <v/>
      </c>
      <c r="U33" s="9">
        <f t="shared" si="13"/>
        <v>0</v>
      </c>
      <c r="V33" s="10">
        <f t="shared" si="14"/>
        <v>0</v>
      </c>
      <c r="W33" s="9">
        <f t="shared" si="15"/>
        <v>1</v>
      </c>
      <c r="X33" s="8" t="str">
        <f t="shared" si="16"/>
        <v>E</v>
      </c>
    </row>
    <row r="34" spans="1:24" s="11" customFormat="1" ht="24.95" customHeight="1">
      <c r="A34" s="8">
        <v>728</v>
      </c>
      <c r="B34" s="122" t="str">
        <f>IF('STUDENT NAMES'!C29&lt;&gt;"",'STUDENT NAMES'!C29,"")</f>
        <v/>
      </c>
      <c r="C34" s="7"/>
      <c r="D34" s="9" t="str">
        <f t="shared" si="1"/>
        <v/>
      </c>
      <c r="E34" s="9" t="str">
        <f t="shared" si="2"/>
        <v/>
      </c>
      <c r="F34" s="7"/>
      <c r="G34" s="9" t="str">
        <f t="shared" si="3"/>
        <v/>
      </c>
      <c r="H34" s="9" t="str">
        <f t="shared" si="4"/>
        <v/>
      </c>
      <c r="I34" s="7"/>
      <c r="J34" s="9" t="str">
        <f t="shared" si="5"/>
        <v/>
      </c>
      <c r="K34" s="9" t="str">
        <f t="shared" si="6"/>
        <v/>
      </c>
      <c r="L34" s="7"/>
      <c r="M34" s="9" t="str">
        <f t="shared" si="7"/>
        <v/>
      </c>
      <c r="N34" s="9" t="str">
        <f t="shared" si="8"/>
        <v/>
      </c>
      <c r="O34" s="7"/>
      <c r="P34" s="9" t="str">
        <f t="shared" si="9"/>
        <v/>
      </c>
      <c r="Q34" s="9" t="str">
        <f t="shared" si="10"/>
        <v/>
      </c>
      <c r="R34" s="7"/>
      <c r="S34" s="9" t="str">
        <f t="shared" si="11"/>
        <v/>
      </c>
      <c r="T34" s="9" t="str">
        <f t="shared" si="12"/>
        <v/>
      </c>
      <c r="U34" s="9">
        <f t="shared" si="13"/>
        <v>0</v>
      </c>
      <c r="V34" s="10">
        <f t="shared" si="14"/>
        <v>0</v>
      </c>
      <c r="W34" s="9">
        <f t="shared" si="15"/>
        <v>1</v>
      </c>
      <c r="X34" s="8" t="str">
        <f t="shared" si="16"/>
        <v>E</v>
      </c>
    </row>
    <row r="35" spans="1:24" s="11" customFormat="1" ht="24.95" customHeight="1">
      <c r="A35" s="8">
        <v>729</v>
      </c>
      <c r="B35" s="122" t="str">
        <f>IF('STUDENT NAMES'!C30&lt;&gt;"",'STUDENT NAMES'!C30,"")</f>
        <v/>
      </c>
      <c r="C35" s="7"/>
      <c r="D35" s="9" t="str">
        <f t="shared" si="1"/>
        <v/>
      </c>
      <c r="E35" s="9" t="str">
        <f t="shared" si="2"/>
        <v/>
      </c>
      <c r="F35" s="7"/>
      <c r="G35" s="9" t="str">
        <f t="shared" si="3"/>
        <v/>
      </c>
      <c r="H35" s="9" t="str">
        <f t="shared" si="4"/>
        <v/>
      </c>
      <c r="I35" s="7"/>
      <c r="J35" s="9" t="str">
        <f t="shared" si="5"/>
        <v/>
      </c>
      <c r="K35" s="9" t="str">
        <f t="shared" si="6"/>
        <v/>
      </c>
      <c r="L35" s="7"/>
      <c r="M35" s="9" t="str">
        <f t="shared" si="7"/>
        <v/>
      </c>
      <c r="N35" s="9" t="str">
        <f t="shared" si="8"/>
        <v/>
      </c>
      <c r="O35" s="7"/>
      <c r="P35" s="9" t="str">
        <f t="shared" si="9"/>
        <v/>
      </c>
      <c r="Q35" s="9" t="str">
        <f t="shared" si="10"/>
        <v/>
      </c>
      <c r="R35" s="7"/>
      <c r="S35" s="9" t="str">
        <f t="shared" si="11"/>
        <v/>
      </c>
      <c r="T35" s="9" t="str">
        <f t="shared" si="12"/>
        <v/>
      </c>
      <c r="U35" s="9">
        <f t="shared" si="13"/>
        <v>0</v>
      </c>
      <c r="V35" s="10">
        <f t="shared" si="14"/>
        <v>0</v>
      </c>
      <c r="W35" s="9">
        <f t="shared" si="15"/>
        <v>1</v>
      </c>
      <c r="X35" s="8" t="str">
        <f t="shared" si="16"/>
        <v>E</v>
      </c>
    </row>
    <row r="36" spans="1:24" s="11" customFormat="1" ht="24.95" customHeight="1">
      <c r="A36" s="8">
        <v>730</v>
      </c>
      <c r="B36" s="122" t="str">
        <f>IF('STUDENT NAMES'!C31&lt;&gt;"",'STUDENT NAMES'!C31,"")</f>
        <v/>
      </c>
      <c r="C36" s="7"/>
      <c r="D36" s="9"/>
      <c r="E36" s="9"/>
      <c r="F36" s="7"/>
      <c r="G36" s="9"/>
      <c r="H36" s="9"/>
      <c r="I36" s="7"/>
      <c r="J36" s="9"/>
      <c r="K36" s="9"/>
      <c r="L36" s="7"/>
      <c r="M36" s="9"/>
      <c r="N36" s="9"/>
      <c r="O36" s="7"/>
      <c r="P36" s="9"/>
      <c r="Q36" s="9"/>
      <c r="R36" s="7"/>
      <c r="S36" s="9"/>
      <c r="T36" s="9"/>
      <c r="U36" s="9">
        <f t="shared" si="13"/>
        <v>0</v>
      </c>
      <c r="V36" s="10">
        <f t="shared" si="14"/>
        <v>0</v>
      </c>
      <c r="W36" s="9">
        <f t="shared" si="15"/>
        <v>1</v>
      </c>
      <c r="X36" s="8" t="str">
        <f t="shared" si="16"/>
        <v>E</v>
      </c>
    </row>
    <row r="37" spans="1:24" s="11" customFormat="1" ht="24.95" customHeight="1">
      <c r="A37" s="8">
        <v>731</v>
      </c>
      <c r="B37" s="122" t="str">
        <f>IF('STUDENT NAMES'!C32&lt;&gt;"",'STUDENT NAMES'!C32,"")</f>
        <v/>
      </c>
      <c r="C37" s="7"/>
      <c r="D37" s="9" t="str">
        <f t="shared" si="1"/>
        <v/>
      </c>
      <c r="E37" s="9" t="str">
        <f t="shared" si="2"/>
        <v/>
      </c>
      <c r="F37" s="7"/>
      <c r="G37" s="9" t="str">
        <f t="shared" si="3"/>
        <v/>
      </c>
      <c r="H37" s="9" t="str">
        <f t="shared" si="4"/>
        <v/>
      </c>
      <c r="I37" s="7"/>
      <c r="J37" s="9" t="str">
        <f t="shared" si="5"/>
        <v/>
      </c>
      <c r="K37" s="9" t="str">
        <f t="shared" si="6"/>
        <v/>
      </c>
      <c r="L37" s="7"/>
      <c r="M37" s="9" t="str">
        <f t="shared" si="7"/>
        <v/>
      </c>
      <c r="N37" s="9" t="str">
        <f t="shared" si="8"/>
        <v/>
      </c>
      <c r="O37" s="7"/>
      <c r="P37" s="9" t="str">
        <f t="shared" si="9"/>
        <v/>
      </c>
      <c r="Q37" s="9" t="str">
        <f t="shared" si="10"/>
        <v/>
      </c>
      <c r="R37" s="7"/>
      <c r="S37" s="9" t="str">
        <f t="shared" si="11"/>
        <v/>
      </c>
      <c r="T37" s="9" t="str">
        <f t="shared" si="12"/>
        <v/>
      </c>
      <c r="U37" s="9">
        <f t="shared" si="13"/>
        <v>0</v>
      </c>
      <c r="V37" s="10">
        <f t="shared" si="14"/>
        <v>0</v>
      </c>
      <c r="W37" s="9">
        <f t="shared" si="15"/>
        <v>1</v>
      </c>
      <c r="X37" s="8" t="str">
        <f t="shared" si="16"/>
        <v>E</v>
      </c>
    </row>
    <row r="38" spans="1:24" s="11" customFormat="1" ht="24.95" customHeight="1">
      <c r="A38" s="8">
        <v>732</v>
      </c>
      <c r="B38" s="122" t="str">
        <f>IF('STUDENT NAMES'!C33&lt;&gt;"",'STUDENT NAMES'!C33,"")</f>
        <v/>
      </c>
      <c r="C38" s="7"/>
      <c r="D38" s="9" t="str">
        <f t="shared" si="1"/>
        <v/>
      </c>
      <c r="E38" s="9" t="str">
        <f t="shared" si="2"/>
        <v/>
      </c>
      <c r="F38" s="7"/>
      <c r="G38" s="9" t="str">
        <f t="shared" si="3"/>
        <v/>
      </c>
      <c r="H38" s="9" t="str">
        <f t="shared" si="4"/>
        <v/>
      </c>
      <c r="I38" s="7"/>
      <c r="J38" s="9" t="str">
        <f t="shared" si="5"/>
        <v/>
      </c>
      <c r="K38" s="9" t="str">
        <f t="shared" si="6"/>
        <v/>
      </c>
      <c r="L38" s="7"/>
      <c r="M38" s="9" t="str">
        <f t="shared" si="7"/>
        <v/>
      </c>
      <c r="N38" s="9" t="str">
        <f t="shared" si="8"/>
        <v/>
      </c>
      <c r="O38" s="7"/>
      <c r="P38" s="9" t="str">
        <f t="shared" si="9"/>
        <v/>
      </c>
      <c r="Q38" s="9" t="str">
        <f t="shared" si="10"/>
        <v/>
      </c>
      <c r="R38" s="7"/>
      <c r="S38" s="9" t="str">
        <f t="shared" si="11"/>
        <v/>
      </c>
      <c r="T38" s="9" t="str">
        <f t="shared" si="12"/>
        <v/>
      </c>
      <c r="U38" s="9">
        <f t="shared" si="13"/>
        <v>0</v>
      </c>
      <c r="V38" s="10">
        <f t="shared" si="14"/>
        <v>0</v>
      </c>
      <c r="W38" s="9">
        <f t="shared" si="15"/>
        <v>1</v>
      </c>
      <c r="X38" s="8" t="str">
        <f t="shared" si="16"/>
        <v>E</v>
      </c>
    </row>
    <row r="39" spans="1:24" s="11" customFormat="1" ht="24.95" customHeight="1">
      <c r="A39" s="8">
        <v>733</v>
      </c>
      <c r="B39" s="122" t="str">
        <f>IF('STUDENT NAMES'!C34&lt;&gt;"",'STUDENT NAMES'!C34,"")</f>
        <v/>
      </c>
      <c r="C39" s="7"/>
      <c r="D39" s="9" t="str">
        <f t="shared" si="1"/>
        <v/>
      </c>
      <c r="E39" s="9" t="str">
        <f t="shared" si="2"/>
        <v/>
      </c>
      <c r="F39" s="7"/>
      <c r="G39" s="9" t="str">
        <f t="shared" si="3"/>
        <v/>
      </c>
      <c r="H39" s="9" t="str">
        <f t="shared" si="4"/>
        <v/>
      </c>
      <c r="I39" s="7"/>
      <c r="J39" s="9" t="str">
        <f t="shared" si="5"/>
        <v/>
      </c>
      <c r="K39" s="9" t="str">
        <f t="shared" si="6"/>
        <v/>
      </c>
      <c r="L39" s="7"/>
      <c r="M39" s="9" t="str">
        <f t="shared" si="7"/>
        <v/>
      </c>
      <c r="N39" s="9" t="str">
        <f t="shared" si="8"/>
        <v/>
      </c>
      <c r="O39" s="7"/>
      <c r="P39" s="9" t="str">
        <f t="shared" si="9"/>
        <v/>
      </c>
      <c r="Q39" s="9" t="str">
        <f t="shared" si="10"/>
        <v/>
      </c>
      <c r="R39" s="7"/>
      <c r="S39" s="9" t="str">
        <f t="shared" si="11"/>
        <v/>
      </c>
      <c r="T39" s="9" t="str">
        <f t="shared" si="12"/>
        <v/>
      </c>
      <c r="U39" s="9">
        <f t="shared" si="13"/>
        <v>0</v>
      </c>
      <c r="V39" s="10">
        <f t="shared" si="14"/>
        <v>0</v>
      </c>
      <c r="W39" s="9">
        <f t="shared" si="15"/>
        <v>1</v>
      </c>
      <c r="X39" s="8" t="str">
        <f t="shared" si="16"/>
        <v>E</v>
      </c>
    </row>
    <row r="40" spans="1:24" s="11" customFormat="1" ht="24.95" customHeight="1">
      <c r="A40" s="8">
        <v>734</v>
      </c>
      <c r="B40" s="122" t="str">
        <f>IF('STUDENT NAMES'!C35&lt;&gt;"",'STUDENT NAMES'!C35,"")</f>
        <v/>
      </c>
      <c r="C40" s="7"/>
      <c r="D40" s="9" t="str">
        <f t="shared" si="1"/>
        <v/>
      </c>
      <c r="E40" s="9" t="str">
        <f t="shared" si="2"/>
        <v/>
      </c>
      <c r="F40" s="7"/>
      <c r="G40" s="9" t="str">
        <f t="shared" si="3"/>
        <v/>
      </c>
      <c r="H40" s="9" t="str">
        <f t="shared" si="4"/>
        <v/>
      </c>
      <c r="I40" s="7"/>
      <c r="J40" s="9" t="str">
        <f t="shared" si="5"/>
        <v/>
      </c>
      <c r="K40" s="9" t="str">
        <f t="shared" si="6"/>
        <v/>
      </c>
      <c r="L40" s="7"/>
      <c r="M40" s="9" t="str">
        <f t="shared" si="7"/>
        <v/>
      </c>
      <c r="N40" s="9" t="str">
        <f t="shared" si="8"/>
        <v/>
      </c>
      <c r="O40" s="7"/>
      <c r="P40" s="9" t="str">
        <f t="shared" si="9"/>
        <v/>
      </c>
      <c r="Q40" s="9" t="str">
        <f t="shared" si="10"/>
        <v/>
      </c>
      <c r="R40" s="7"/>
      <c r="S40" s="9" t="str">
        <f t="shared" si="11"/>
        <v/>
      </c>
      <c r="T40" s="9" t="str">
        <f t="shared" si="12"/>
        <v/>
      </c>
      <c r="U40" s="9">
        <f t="shared" si="13"/>
        <v>0</v>
      </c>
      <c r="V40" s="10">
        <f t="shared" si="14"/>
        <v>0</v>
      </c>
      <c r="W40" s="9">
        <f t="shared" si="15"/>
        <v>1</v>
      </c>
      <c r="X40" s="8" t="str">
        <f t="shared" si="16"/>
        <v>E</v>
      </c>
    </row>
    <row r="41" spans="1:24" s="11" customFormat="1" ht="24.95" customHeight="1">
      <c r="A41" s="8">
        <v>735</v>
      </c>
      <c r="B41" s="122" t="str">
        <f>IF('STUDENT NAMES'!C36&lt;&gt;"",'STUDENT NAMES'!C36,"")</f>
        <v/>
      </c>
      <c r="C41" s="7"/>
      <c r="D41" s="9" t="str">
        <f t="shared" si="1"/>
        <v/>
      </c>
      <c r="E41" s="9" t="str">
        <f t="shared" si="2"/>
        <v/>
      </c>
      <c r="F41" s="7"/>
      <c r="G41" s="9" t="str">
        <f t="shared" si="3"/>
        <v/>
      </c>
      <c r="H41" s="9" t="str">
        <f t="shared" si="4"/>
        <v/>
      </c>
      <c r="I41" s="7"/>
      <c r="J41" s="9" t="str">
        <f t="shared" si="5"/>
        <v/>
      </c>
      <c r="K41" s="9" t="str">
        <f t="shared" si="6"/>
        <v/>
      </c>
      <c r="L41" s="7"/>
      <c r="M41" s="9" t="str">
        <f t="shared" si="7"/>
        <v/>
      </c>
      <c r="N41" s="9" t="str">
        <f t="shared" si="8"/>
        <v/>
      </c>
      <c r="O41" s="7"/>
      <c r="P41" s="9" t="str">
        <f t="shared" si="9"/>
        <v/>
      </c>
      <c r="Q41" s="9" t="str">
        <f t="shared" si="10"/>
        <v/>
      </c>
      <c r="R41" s="7"/>
      <c r="S41" s="9" t="str">
        <f t="shared" si="11"/>
        <v/>
      </c>
      <c r="T41" s="9" t="str">
        <f t="shared" si="12"/>
        <v/>
      </c>
      <c r="U41" s="9">
        <f t="shared" si="13"/>
        <v>0</v>
      </c>
      <c r="V41" s="10">
        <f t="shared" si="14"/>
        <v>0</v>
      </c>
      <c r="W41" s="9">
        <f t="shared" si="15"/>
        <v>1</v>
      </c>
      <c r="X41" s="8" t="str">
        <f t="shared" si="16"/>
        <v>E</v>
      </c>
    </row>
    <row r="42" spans="1:24" s="11" customFormat="1" ht="24.95" customHeight="1">
      <c r="A42" s="8">
        <v>736</v>
      </c>
      <c r="B42" s="122" t="str">
        <f>IF('STUDENT NAMES'!C37&lt;&gt;"",'STUDENT NAMES'!C37,"")</f>
        <v/>
      </c>
      <c r="C42" s="7"/>
      <c r="D42" s="9" t="str">
        <f t="shared" si="1"/>
        <v/>
      </c>
      <c r="E42" s="9" t="str">
        <f t="shared" si="2"/>
        <v/>
      </c>
      <c r="F42" s="7"/>
      <c r="G42" s="9" t="str">
        <f t="shared" si="3"/>
        <v/>
      </c>
      <c r="H42" s="9" t="str">
        <f t="shared" si="4"/>
        <v/>
      </c>
      <c r="I42" s="7"/>
      <c r="J42" s="9" t="str">
        <f t="shared" si="5"/>
        <v/>
      </c>
      <c r="K42" s="9" t="str">
        <f t="shared" si="6"/>
        <v/>
      </c>
      <c r="L42" s="7"/>
      <c r="M42" s="9" t="str">
        <f t="shared" si="7"/>
        <v/>
      </c>
      <c r="N42" s="9" t="str">
        <f t="shared" si="8"/>
        <v/>
      </c>
      <c r="O42" s="7"/>
      <c r="P42" s="9" t="str">
        <f t="shared" si="9"/>
        <v/>
      </c>
      <c r="Q42" s="9" t="str">
        <f t="shared" si="10"/>
        <v/>
      </c>
      <c r="R42" s="7"/>
      <c r="S42" s="9" t="str">
        <f t="shared" si="11"/>
        <v/>
      </c>
      <c r="T42" s="9" t="str">
        <f t="shared" si="12"/>
        <v/>
      </c>
      <c r="U42" s="9">
        <f t="shared" si="13"/>
        <v>0</v>
      </c>
      <c r="V42" s="10">
        <f t="shared" si="14"/>
        <v>0</v>
      </c>
      <c r="W42" s="9">
        <f t="shared" si="15"/>
        <v>1</v>
      </c>
      <c r="X42" s="8" t="str">
        <f t="shared" si="16"/>
        <v>E</v>
      </c>
    </row>
    <row r="43" spans="1:24" s="11" customFormat="1" ht="24.95" customHeight="1">
      <c r="A43" s="8">
        <v>737</v>
      </c>
      <c r="B43" s="122" t="str">
        <f>IF('STUDENT NAMES'!C38&lt;&gt;"",'STUDENT NAMES'!C38,"")</f>
        <v/>
      </c>
      <c r="C43" s="7"/>
      <c r="D43" s="9" t="str">
        <f t="shared" si="1"/>
        <v/>
      </c>
      <c r="E43" s="9" t="str">
        <f t="shared" si="2"/>
        <v/>
      </c>
      <c r="F43" s="7"/>
      <c r="G43" s="9" t="str">
        <f t="shared" si="3"/>
        <v/>
      </c>
      <c r="H43" s="9" t="str">
        <f t="shared" si="4"/>
        <v/>
      </c>
      <c r="I43" s="7"/>
      <c r="J43" s="9" t="str">
        <f t="shared" si="5"/>
        <v/>
      </c>
      <c r="K43" s="9" t="str">
        <f t="shared" si="6"/>
        <v/>
      </c>
      <c r="L43" s="7"/>
      <c r="M43" s="9" t="str">
        <f t="shared" si="7"/>
        <v/>
      </c>
      <c r="N43" s="9" t="str">
        <f t="shared" si="8"/>
        <v/>
      </c>
      <c r="O43" s="7"/>
      <c r="P43" s="9" t="str">
        <f t="shared" si="9"/>
        <v/>
      </c>
      <c r="Q43" s="9" t="str">
        <f t="shared" si="10"/>
        <v/>
      </c>
      <c r="R43" s="7"/>
      <c r="S43" s="9" t="str">
        <f t="shared" si="11"/>
        <v/>
      </c>
      <c r="T43" s="9" t="str">
        <f t="shared" si="12"/>
        <v/>
      </c>
      <c r="U43" s="9">
        <f t="shared" si="13"/>
        <v>0</v>
      </c>
      <c r="V43" s="10">
        <f t="shared" si="14"/>
        <v>0</v>
      </c>
      <c r="W43" s="9">
        <f t="shared" si="15"/>
        <v>1</v>
      </c>
      <c r="X43" s="8" t="str">
        <f t="shared" si="16"/>
        <v>E</v>
      </c>
    </row>
    <row r="44" spans="1:24" s="11" customFormat="1" ht="24.95" customHeight="1">
      <c r="A44" s="8">
        <v>738</v>
      </c>
      <c r="B44" s="122" t="str">
        <f>IF('STUDENT NAMES'!C39&lt;&gt;"",'STUDENT NAMES'!C39,"")</f>
        <v/>
      </c>
      <c r="C44" s="7"/>
      <c r="D44" s="9" t="str">
        <f t="shared" si="1"/>
        <v/>
      </c>
      <c r="E44" s="9" t="str">
        <f t="shared" si="2"/>
        <v/>
      </c>
      <c r="F44" s="7"/>
      <c r="G44" s="9" t="str">
        <f t="shared" si="3"/>
        <v/>
      </c>
      <c r="H44" s="9" t="str">
        <f t="shared" si="4"/>
        <v/>
      </c>
      <c r="I44" s="7"/>
      <c r="J44" s="9" t="str">
        <f t="shared" si="5"/>
        <v/>
      </c>
      <c r="K44" s="9" t="str">
        <f t="shared" si="6"/>
        <v/>
      </c>
      <c r="L44" s="7"/>
      <c r="M44" s="9" t="str">
        <f t="shared" si="7"/>
        <v/>
      </c>
      <c r="N44" s="9" t="str">
        <f t="shared" si="8"/>
        <v/>
      </c>
      <c r="O44" s="7"/>
      <c r="P44" s="9" t="str">
        <f t="shared" si="9"/>
        <v/>
      </c>
      <c r="Q44" s="9" t="str">
        <f t="shared" si="10"/>
        <v/>
      </c>
      <c r="R44" s="7"/>
      <c r="S44" s="9" t="str">
        <f t="shared" si="11"/>
        <v/>
      </c>
      <c r="T44" s="9" t="str">
        <f t="shared" si="12"/>
        <v/>
      </c>
      <c r="U44" s="9">
        <f t="shared" si="13"/>
        <v>0</v>
      </c>
      <c r="V44" s="10">
        <f t="shared" si="14"/>
        <v>0</v>
      </c>
      <c r="W44" s="9">
        <f t="shared" si="15"/>
        <v>1</v>
      </c>
      <c r="X44" s="8" t="str">
        <f t="shared" si="16"/>
        <v>E</v>
      </c>
    </row>
    <row r="45" spans="1:24" s="11" customFormat="1" ht="24.95" customHeight="1">
      <c r="A45" s="8">
        <v>739</v>
      </c>
      <c r="B45" s="122" t="str">
        <f>IF('STUDENT NAMES'!C40&lt;&gt;"",'STUDENT NAMES'!C40,"")</f>
        <v/>
      </c>
      <c r="C45" s="7"/>
      <c r="D45" s="9" t="str">
        <f t="shared" si="1"/>
        <v/>
      </c>
      <c r="E45" s="9" t="str">
        <f t="shared" si="2"/>
        <v/>
      </c>
      <c r="F45" s="7"/>
      <c r="G45" s="9" t="str">
        <f t="shared" si="3"/>
        <v/>
      </c>
      <c r="H45" s="9" t="str">
        <f t="shared" si="4"/>
        <v/>
      </c>
      <c r="I45" s="7"/>
      <c r="J45" s="9" t="str">
        <f t="shared" si="5"/>
        <v/>
      </c>
      <c r="K45" s="9" t="str">
        <f t="shared" si="6"/>
        <v/>
      </c>
      <c r="L45" s="7"/>
      <c r="M45" s="9" t="str">
        <f t="shared" si="7"/>
        <v/>
      </c>
      <c r="N45" s="9" t="str">
        <f t="shared" si="8"/>
        <v/>
      </c>
      <c r="O45" s="7"/>
      <c r="P45" s="9" t="str">
        <f t="shared" si="9"/>
        <v/>
      </c>
      <c r="Q45" s="9" t="str">
        <f t="shared" si="10"/>
        <v/>
      </c>
      <c r="R45" s="7"/>
      <c r="S45" s="9" t="str">
        <f t="shared" si="11"/>
        <v/>
      </c>
      <c r="T45" s="9" t="str">
        <f t="shared" si="12"/>
        <v/>
      </c>
      <c r="U45" s="9">
        <f t="shared" si="13"/>
        <v>0</v>
      </c>
      <c r="V45" s="10">
        <f t="shared" si="14"/>
        <v>0</v>
      </c>
      <c r="W45" s="9">
        <f t="shared" si="15"/>
        <v>1</v>
      </c>
      <c r="X45" s="8" t="str">
        <f t="shared" si="16"/>
        <v>E</v>
      </c>
    </row>
    <row r="46" spans="1:24" s="11" customFormat="1" ht="24.95" customHeight="1">
      <c r="A46" s="8">
        <v>740</v>
      </c>
      <c r="B46" s="122"/>
      <c r="C46" s="7"/>
      <c r="D46" s="9" t="str">
        <f t="shared" ref="D46:D53" si="17">IF(C46&gt;0,RANK(C46,$C$7:$C$53,0),"")</f>
        <v/>
      </c>
      <c r="E46" s="9" t="str">
        <f t="shared" ref="E46:E53" si="18">IF(C46&gt;0,IF(C46&gt;=36.4,"A1",IF(C46&gt;=32.4,"A2",IF(C46&gt;=28.4,"B1",IF(C46&gt;=24.4,"B2",IF(C46&gt;=20.4,"C1",IF(C46&gt;=16.4,"C2",IF(C46&gt;=13.2,"D1",IF(C46&gt;=8.4,"D2","E")))))))),"")</f>
        <v/>
      </c>
      <c r="F46" s="7"/>
      <c r="G46" s="9"/>
      <c r="H46" s="9"/>
      <c r="I46" s="7"/>
      <c r="J46" s="9"/>
      <c r="K46" s="9"/>
      <c r="L46" s="7"/>
      <c r="M46" s="9"/>
      <c r="N46" s="9"/>
      <c r="O46" s="7"/>
      <c r="P46" s="9"/>
      <c r="Q46" s="9"/>
      <c r="R46" s="7"/>
      <c r="S46" s="9"/>
      <c r="T46" s="9"/>
      <c r="U46" s="9">
        <f t="shared" si="13"/>
        <v>0</v>
      </c>
      <c r="V46" s="10">
        <f t="shared" si="14"/>
        <v>0</v>
      </c>
      <c r="W46" s="9">
        <f t="shared" si="15"/>
        <v>1</v>
      </c>
      <c r="X46" s="8" t="str">
        <f t="shared" si="16"/>
        <v>E</v>
      </c>
    </row>
    <row r="47" spans="1:24" s="11" customFormat="1" ht="16.5" customHeight="1">
      <c r="A47" s="8">
        <v>741</v>
      </c>
      <c r="B47" s="57"/>
      <c r="C47" s="7"/>
      <c r="D47" s="9" t="str">
        <f t="shared" si="17"/>
        <v/>
      </c>
      <c r="E47" s="9" t="str">
        <f t="shared" si="18"/>
        <v/>
      </c>
      <c r="F47" s="7"/>
      <c r="G47" s="9" t="str">
        <f t="shared" si="3"/>
        <v/>
      </c>
      <c r="H47" s="9" t="str">
        <f t="shared" si="4"/>
        <v/>
      </c>
      <c r="I47" s="7"/>
      <c r="J47" s="9" t="str">
        <f t="shared" si="5"/>
        <v/>
      </c>
      <c r="K47" s="9" t="str">
        <f t="shared" si="6"/>
        <v/>
      </c>
      <c r="L47" s="7"/>
      <c r="M47" s="9" t="str">
        <f t="shared" si="7"/>
        <v/>
      </c>
      <c r="N47" s="9" t="str">
        <f t="shared" si="8"/>
        <v/>
      </c>
      <c r="O47" s="7"/>
      <c r="P47" s="9" t="str">
        <f t="shared" si="9"/>
        <v/>
      </c>
      <c r="Q47" s="9" t="str">
        <f t="shared" si="10"/>
        <v/>
      </c>
      <c r="R47" s="7"/>
      <c r="S47" s="9" t="str">
        <f t="shared" si="11"/>
        <v/>
      </c>
      <c r="T47" s="9" t="str">
        <f t="shared" si="12"/>
        <v/>
      </c>
      <c r="U47" s="9">
        <f t="shared" si="13"/>
        <v>0</v>
      </c>
      <c r="V47" s="10">
        <f t="shared" si="14"/>
        <v>0</v>
      </c>
      <c r="W47" s="9">
        <f t="shared" si="15"/>
        <v>1</v>
      </c>
      <c r="X47" s="8" t="str">
        <f t="shared" si="16"/>
        <v>E</v>
      </c>
    </row>
    <row r="48" spans="1:24" s="11" customFormat="1" ht="16.5" customHeight="1">
      <c r="A48" s="8">
        <v>742</v>
      </c>
      <c r="B48" s="57"/>
      <c r="C48" s="7"/>
      <c r="D48" s="9" t="str">
        <f t="shared" si="17"/>
        <v/>
      </c>
      <c r="E48" s="9" t="str">
        <f t="shared" si="18"/>
        <v/>
      </c>
      <c r="F48" s="7"/>
      <c r="G48" s="9" t="str">
        <f t="shared" si="3"/>
        <v/>
      </c>
      <c r="H48" s="9" t="str">
        <f t="shared" si="4"/>
        <v/>
      </c>
      <c r="I48" s="7"/>
      <c r="J48" s="9" t="str">
        <f t="shared" si="5"/>
        <v/>
      </c>
      <c r="K48" s="9" t="str">
        <f t="shared" si="6"/>
        <v/>
      </c>
      <c r="L48" s="7"/>
      <c r="M48" s="9" t="str">
        <f t="shared" si="7"/>
        <v/>
      </c>
      <c r="N48" s="9" t="str">
        <f t="shared" si="8"/>
        <v/>
      </c>
      <c r="O48" s="7"/>
      <c r="P48" s="9" t="str">
        <f t="shared" si="9"/>
        <v/>
      </c>
      <c r="Q48" s="9" t="str">
        <f t="shared" si="10"/>
        <v/>
      </c>
      <c r="R48" s="7"/>
      <c r="S48" s="9" t="str">
        <f t="shared" si="11"/>
        <v/>
      </c>
      <c r="T48" s="9" t="str">
        <f t="shared" si="12"/>
        <v/>
      </c>
      <c r="U48" s="9">
        <f t="shared" si="13"/>
        <v>0</v>
      </c>
      <c r="V48" s="10">
        <f t="shared" si="14"/>
        <v>0</v>
      </c>
      <c r="W48" s="9">
        <f t="shared" si="15"/>
        <v>1</v>
      </c>
      <c r="X48" s="8" t="str">
        <f t="shared" si="16"/>
        <v>E</v>
      </c>
    </row>
    <row r="49" spans="1:24" s="11" customFormat="1" ht="16.5" customHeight="1">
      <c r="A49" s="8">
        <v>743</v>
      </c>
      <c r="B49" s="57"/>
      <c r="C49" s="7"/>
      <c r="D49" s="9" t="str">
        <f t="shared" si="17"/>
        <v/>
      </c>
      <c r="E49" s="9" t="str">
        <f t="shared" si="18"/>
        <v/>
      </c>
      <c r="F49" s="7"/>
      <c r="G49" s="9" t="str">
        <f t="shared" si="3"/>
        <v/>
      </c>
      <c r="H49" s="9" t="str">
        <f t="shared" si="4"/>
        <v/>
      </c>
      <c r="I49" s="7"/>
      <c r="J49" s="9" t="str">
        <f t="shared" si="5"/>
        <v/>
      </c>
      <c r="K49" s="9" t="str">
        <f t="shared" si="6"/>
        <v/>
      </c>
      <c r="L49" s="7"/>
      <c r="M49" s="9" t="str">
        <f t="shared" si="7"/>
        <v/>
      </c>
      <c r="N49" s="9" t="str">
        <f t="shared" si="8"/>
        <v/>
      </c>
      <c r="O49" s="7"/>
      <c r="P49" s="9" t="str">
        <f t="shared" si="9"/>
        <v/>
      </c>
      <c r="Q49" s="9" t="str">
        <f t="shared" si="10"/>
        <v/>
      </c>
      <c r="R49" s="7"/>
      <c r="S49" s="9" t="str">
        <f t="shared" si="11"/>
        <v/>
      </c>
      <c r="T49" s="9" t="str">
        <f t="shared" si="12"/>
        <v/>
      </c>
      <c r="U49" s="9">
        <f t="shared" si="13"/>
        <v>0</v>
      </c>
      <c r="V49" s="10">
        <f t="shared" si="14"/>
        <v>0</v>
      </c>
      <c r="W49" s="9">
        <f t="shared" si="15"/>
        <v>1</v>
      </c>
      <c r="X49" s="8" t="str">
        <f t="shared" si="16"/>
        <v>E</v>
      </c>
    </row>
    <row r="50" spans="1:24" s="11" customFormat="1" ht="16.5" customHeight="1">
      <c r="A50" s="8">
        <v>744</v>
      </c>
      <c r="B50" s="57"/>
      <c r="C50" s="7"/>
      <c r="D50" s="9" t="str">
        <f t="shared" si="17"/>
        <v/>
      </c>
      <c r="E50" s="9" t="str">
        <f t="shared" si="18"/>
        <v/>
      </c>
      <c r="F50" s="7"/>
      <c r="G50" s="9" t="str">
        <f t="shared" si="3"/>
        <v/>
      </c>
      <c r="H50" s="9" t="str">
        <f t="shared" si="4"/>
        <v/>
      </c>
      <c r="I50" s="7"/>
      <c r="J50" s="9" t="str">
        <f t="shared" si="5"/>
        <v/>
      </c>
      <c r="K50" s="9" t="str">
        <f t="shared" si="6"/>
        <v/>
      </c>
      <c r="L50" s="7"/>
      <c r="M50" s="9" t="str">
        <f t="shared" si="7"/>
        <v/>
      </c>
      <c r="N50" s="9" t="str">
        <f t="shared" si="8"/>
        <v/>
      </c>
      <c r="O50" s="7"/>
      <c r="P50" s="9" t="str">
        <f t="shared" si="9"/>
        <v/>
      </c>
      <c r="Q50" s="9" t="str">
        <f t="shared" si="10"/>
        <v/>
      </c>
      <c r="R50" s="7"/>
      <c r="S50" s="9" t="str">
        <f t="shared" si="11"/>
        <v/>
      </c>
      <c r="T50" s="9" t="str">
        <f t="shared" si="12"/>
        <v/>
      </c>
      <c r="U50" s="9">
        <f t="shared" si="13"/>
        <v>0</v>
      </c>
      <c r="V50" s="10">
        <f t="shared" si="14"/>
        <v>0</v>
      </c>
      <c r="W50" s="9">
        <f t="shared" si="15"/>
        <v>1</v>
      </c>
      <c r="X50" s="8" t="str">
        <f t="shared" si="16"/>
        <v>E</v>
      </c>
    </row>
    <row r="51" spans="1:24" s="11" customFormat="1" ht="16.5" customHeight="1">
      <c r="A51" s="8">
        <v>745</v>
      </c>
      <c r="B51" s="57"/>
      <c r="C51" s="7"/>
      <c r="D51" s="9" t="str">
        <f t="shared" si="17"/>
        <v/>
      </c>
      <c r="E51" s="9" t="str">
        <f t="shared" si="18"/>
        <v/>
      </c>
      <c r="F51" s="7"/>
      <c r="G51" s="9" t="str">
        <f t="shared" si="3"/>
        <v/>
      </c>
      <c r="H51" s="9" t="str">
        <f t="shared" si="4"/>
        <v/>
      </c>
      <c r="I51" s="7"/>
      <c r="J51" s="9" t="str">
        <f t="shared" si="5"/>
        <v/>
      </c>
      <c r="K51" s="9" t="str">
        <f t="shared" si="6"/>
        <v/>
      </c>
      <c r="L51" s="7"/>
      <c r="M51" s="9" t="str">
        <f t="shared" si="7"/>
        <v/>
      </c>
      <c r="N51" s="9" t="str">
        <f t="shared" si="8"/>
        <v/>
      </c>
      <c r="O51" s="7"/>
      <c r="P51" s="9" t="str">
        <f t="shared" si="9"/>
        <v/>
      </c>
      <c r="Q51" s="9" t="str">
        <f t="shared" si="10"/>
        <v/>
      </c>
      <c r="R51" s="7"/>
      <c r="S51" s="9" t="str">
        <f t="shared" si="11"/>
        <v/>
      </c>
      <c r="T51" s="9" t="str">
        <f t="shared" si="12"/>
        <v/>
      </c>
      <c r="U51" s="9">
        <f t="shared" si="13"/>
        <v>0</v>
      </c>
      <c r="V51" s="10">
        <f t="shared" si="14"/>
        <v>0</v>
      </c>
      <c r="W51" s="9">
        <f t="shared" si="15"/>
        <v>1</v>
      </c>
      <c r="X51" s="8" t="str">
        <f t="shared" si="16"/>
        <v>E</v>
      </c>
    </row>
    <row r="52" spans="1:24" s="11" customFormat="1" ht="16.5" customHeight="1">
      <c r="A52" s="8">
        <v>746</v>
      </c>
      <c r="B52" s="57"/>
      <c r="C52" s="7"/>
      <c r="D52" s="9" t="str">
        <f t="shared" si="17"/>
        <v/>
      </c>
      <c r="E52" s="9" t="str">
        <f t="shared" si="18"/>
        <v/>
      </c>
      <c r="F52" s="7"/>
      <c r="G52" s="9" t="str">
        <f t="shared" si="3"/>
        <v/>
      </c>
      <c r="H52" s="9" t="str">
        <f t="shared" si="4"/>
        <v/>
      </c>
      <c r="I52" s="7"/>
      <c r="J52" s="9" t="str">
        <f t="shared" si="5"/>
        <v/>
      </c>
      <c r="K52" s="9" t="str">
        <f t="shared" si="6"/>
        <v/>
      </c>
      <c r="L52" s="7"/>
      <c r="M52" s="9" t="str">
        <f t="shared" si="7"/>
        <v/>
      </c>
      <c r="N52" s="9" t="str">
        <f t="shared" si="8"/>
        <v/>
      </c>
      <c r="O52" s="7"/>
      <c r="P52" s="9" t="str">
        <f t="shared" si="9"/>
        <v/>
      </c>
      <c r="Q52" s="9" t="str">
        <f t="shared" si="10"/>
        <v/>
      </c>
      <c r="R52" s="7"/>
      <c r="S52" s="9" t="str">
        <f t="shared" si="11"/>
        <v/>
      </c>
      <c r="T52" s="9" t="str">
        <f t="shared" si="12"/>
        <v/>
      </c>
      <c r="U52" s="9">
        <f t="shared" si="13"/>
        <v>0</v>
      </c>
      <c r="V52" s="10">
        <f t="shared" si="14"/>
        <v>0</v>
      </c>
      <c r="W52" s="9">
        <f t="shared" si="15"/>
        <v>1</v>
      </c>
      <c r="X52" s="8" t="str">
        <f t="shared" si="16"/>
        <v>E</v>
      </c>
    </row>
    <row r="53" spans="1:24" s="11" customFormat="1" ht="16.5" customHeight="1">
      <c r="A53" s="8">
        <v>747</v>
      </c>
      <c r="B53" s="57"/>
      <c r="C53" s="7"/>
      <c r="D53" s="9" t="str">
        <f t="shared" si="17"/>
        <v/>
      </c>
      <c r="E53" s="9" t="str">
        <f t="shared" si="18"/>
        <v/>
      </c>
      <c r="F53" s="7"/>
      <c r="G53" s="9" t="str">
        <f t="shared" si="3"/>
        <v/>
      </c>
      <c r="H53" s="106" t="str">
        <f t="shared" si="4"/>
        <v/>
      </c>
      <c r="I53" s="7"/>
      <c r="J53" s="9" t="str">
        <f t="shared" si="5"/>
        <v/>
      </c>
      <c r="K53" s="106" t="str">
        <f t="shared" si="6"/>
        <v/>
      </c>
      <c r="L53" s="7"/>
      <c r="M53" s="9" t="str">
        <f t="shared" si="7"/>
        <v/>
      </c>
      <c r="N53" s="106" t="str">
        <f t="shared" si="8"/>
        <v/>
      </c>
      <c r="O53" s="7"/>
      <c r="P53" s="9" t="str">
        <f t="shared" si="9"/>
        <v/>
      </c>
      <c r="Q53" s="106" t="str">
        <f t="shared" si="10"/>
        <v/>
      </c>
      <c r="R53" s="7"/>
      <c r="S53" s="9" t="str">
        <f t="shared" si="11"/>
        <v/>
      </c>
      <c r="T53" s="106" t="str">
        <f t="shared" si="12"/>
        <v/>
      </c>
      <c r="U53" s="9">
        <f t="shared" si="13"/>
        <v>0</v>
      </c>
      <c r="V53" s="10">
        <f t="shared" si="14"/>
        <v>0</v>
      </c>
      <c r="W53" s="9">
        <f t="shared" si="15"/>
        <v>1</v>
      </c>
      <c r="X53" s="8" t="str">
        <f t="shared" si="16"/>
        <v>E</v>
      </c>
    </row>
    <row r="54" spans="1:24" s="11" customFormat="1" ht="15.95" customHeight="1">
      <c r="A54" s="19"/>
      <c r="B54" s="123"/>
      <c r="C54" s="172" t="s">
        <v>50</v>
      </c>
      <c r="D54" s="172"/>
      <c r="E54" s="172"/>
      <c r="F54" s="172" t="s">
        <v>12</v>
      </c>
      <c r="G54" s="172"/>
      <c r="H54" s="172"/>
      <c r="I54" s="172" t="s">
        <v>14</v>
      </c>
      <c r="J54" s="172"/>
      <c r="K54" s="172"/>
      <c r="L54" s="172" t="s">
        <v>20</v>
      </c>
      <c r="M54" s="172"/>
      <c r="N54" s="172"/>
      <c r="O54" s="172" t="s">
        <v>15</v>
      </c>
      <c r="P54" s="172"/>
      <c r="Q54" s="172"/>
      <c r="R54" s="172" t="s">
        <v>16</v>
      </c>
      <c r="S54" s="172"/>
      <c r="T54" s="172"/>
      <c r="U54" s="13"/>
      <c r="V54" s="107"/>
      <c r="W54" s="13"/>
    </row>
    <row r="55" spans="1:24" s="11" customFormat="1" ht="15.95" customHeight="1">
      <c r="A55" s="167" t="s">
        <v>89</v>
      </c>
      <c r="B55" s="168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  <c r="W55" s="13"/>
    </row>
    <row r="56" spans="1:24" s="11" customFormat="1" ht="15.95" customHeight="1">
      <c r="A56" s="165" t="s">
        <v>92</v>
      </c>
      <c r="B56" s="166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24" s="11" customFormat="1" ht="15.95" customHeight="1">
      <c r="A57" s="181" t="s">
        <v>22</v>
      </c>
      <c r="B57" s="180"/>
      <c r="C57" s="5" t="e">
        <f t="shared" ref="C57" si="19">(C64-C58)*100/C64</f>
        <v>#DIV/0!</v>
      </c>
      <c r="D57" s="108"/>
      <c r="E57" s="108"/>
      <c r="F57" s="5" t="e">
        <f t="shared" ref="F57" si="20">(F64-F58)*100/F64</f>
        <v>#DIV/0!</v>
      </c>
      <c r="G57" s="108"/>
      <c r="H57" s="108"/>
      <c r="I57" s="5" t="e">
        <f t="shared" ref="I57" si="21">(I64-I58)*100/I64</f>
        <v>#DIV/0!</v>
      </c>
      <c r="J57" s="108"/>
      <c r="K57" s="108"/>
      <c r="L57" s="5" t="e">
        <f t="shared" ref="L57" si="22">(L64-L58)*100/L64</f>
        <v>#DIV/0!</v>
      </c>
      <c r="M57" s="108"/>
      <c r="N57" s="108"/>
      <c r="O57" s="5" t="e">
        <f t="shared" ref="O57" si="23">(O64-O58)*100/O64</f>
        <v>#DIV/0!</v>
      </c>
      <c r="P57" s="108"/>
      <c r="Q57" s="108"/>
      <c r="R57" s="5" t="e">
        <f t="shared" ref="R57" si="24">(R64-R58)*100/R64</f>
        <v>#DIV/0!</v>
      </c>
      <c r="S57" s="108"/>
      <c r="T57" s="108"/>
      <c r="U57" s="108"/>
      <c r="V57" s="112">
        <f>(V64-V58)*100/V64</f>
        <v>0</v>
      </c>
    </row>
    <row r="58" spans="1:24" s="11" customFormat="1" ht="15.95" customHeight="1">
      <c r="A58" s="181" t="s">
        <v>23</v>
      </c>
      <c r="B58" s="180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47</v>
      </c>
    </row>
    <row r="59" spans="1:24" s="11" customFormat="1" ht="15.95" customHeight="1">
      <c r="A59" s="181" t="s">
        <v>24</v>
      </c>
      <c r="B59" s="180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</row>
    <row r="60" spans="1:24" s="11" customFormat="1" ht="15.95" customHeight="1">
      <c r="A60" s="181" t="s">
        <v>25</v>
      </c>
      <c r="B60" s="180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</row>
    <row r="61" spans="1:24" s="11" customFormat="1" ht="15.95" customHeight="1">
      <c r="A61" s="181" t="s">
        <v>26</v>
      </c>
      <c r="B61" s="180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</row>
    <row r="62" spans="1:24" s="11" customFormat="1" ht="15.95" customHeight="1">
      <c r="A62" s="181" t="s">
        <v>85</v>
      </c>
      <c r="B62" s="180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</row>
    <row r="63" spans="1:24" s="11" customFormat="1" ht="15.95" customHeight="1">
      <c r="A63" s="179" t="s">
        <v>86</v>
      </c>
      <c r="B63" s="180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</row>
    <row r="64" spans="1:24" s="11" customFormat="1" ht="15.95" customHeight="1">
      <c r="A64" s="181" t="s">
        <v>27</v>
      </c>
      <c r="B64" s="180"/>
      <c r="C64" s="113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47</v>
      </c>
    </row>
    <row r="65" spans="1:24" s="11" customFormat="1" ht="15.95" customHeight="1">
      <c r="A65" s="70"/>
      <c r="B65" s="124"/>
      <c r="C65" s="172" t="s">
        <v>50</v>
      </c>
      <c r="D65" s="172"/>
      <c r="E65" s="172"/>
      <c r="F65" s="172" t="s">
        <v>12</v>
      </c>
      <c r="G65" s="172"/>
      <c r="H65" s="172"/>
      <c r="I65" s="172" t="s">
        <v>14</v>
      </c>
      <c r="J65" s="172"/>
      <c r="K65" s="172"/>
      <c r="L65" s="172" t="s">
        <v>20</v>
      </c>
      <c r="M65" s="172"/>
      <c r="N65" s="172"/>
      <c r="O65" s="172" t="s">
        <v>15</v>
      </c>
      <c r="P65" s="172"/>
      <c r="Q65" s="172"/>
      <c r="R65" s="172" t="s">
        <v>16</v>
      </c>
      <c r="S65" s="172"/>
      <c r="T65" s="172"/>
      <c r="U65" s="100"/>
      <c r="V65" s="101"/>
    </row>
    <row r="66" spans="1:24" s="11" customFormat="1" ht="15.95" customHeight="1">
      <c r="A66" s="181" t="s">
        <v>101</v>
      </c>
      <c r="B66" s="180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</row>
    <row r="67" spans="1:24" s="11" customFormat="1" ht="15.95" customHeight="1">
      <c r="A67" s="181" t="s">
        <v>102</v>
      </c>
      <c r="B67" s="180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</row>
    <row r="68" spans="1:24" s="11" customFormat="1" ht="15.95" customHeight="1">
      <c r="A68" s="181" t="s">
        <v>103</v>
      </c>
      <c r="B68" s="180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</row>
    <row r="69" spans="1:24" s="11" customFormat="1" ht="15.95" customHeight="1">
      <c r="A69" s="181" t="s">
        <v>104</v>
      </c>
      <c r="B69" s="180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</row>
    <row r="70" spans="1:24" s="11" customFormat="1" ht="15.95" customHeight="1">
      <c r="A70" s="181" t="s">
        <v>105</v>
      </c>
      <c r="B70" s="180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</row>
    <row r="71" spans="1:24" s="11" customFormat="1" ht="15.95" customHeight="1">
      <c r="A71" s="181" t="s">
        <v>106</v>
      </c>
      <c r="B71" s="180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</row>
    <row r="72" spans="1:24" s="11" customFormat="1" ht="15.95" customHeight="1">
      <c r="A72" s="181" t="s">
        <v>107</v>
      </c>
      <c r="B72" s="180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</row>
    <row r="73" spans="1:24" s="11" customFormat="1" ht="15.95" customHeight="1">
      <c r="A73" s="181" t="s">
        <v>108</v>
      </c>
      <c r="B73" s="180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</row>
    <row r="74" spans="1:24" s="11" customFormat="1" ht="15.95" customHeight="1">
      <c r="A74" s="181" t="s">
        <v>109</v>
      </c>
      <c r="B74" s="180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0</v>
      </c>
    </row>
    <row r="75" spans="1:24" s="11" customFormat="1" ht="15.95" customHeight="1">
      <c r="A75" s="181" t="s">
        <v>17</v>
      </c>
      <c r="B75" s="180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0</v>
      </c>
    </row>
    <row r="76" spans="1:24" s="11" customFormat="1" ht="15.95" customHeight="1">
      <c r="A76" s="181" t="s">
        <v>110</v>
      </c>
      <c r="B76" s="181"/>
      <c r="C76" s="197" t="e">
        <f>(C75*100)/(C64*8)</f>
        <v>#DIV/0!</v>
      </c>
      <c r="D76" s="197"/>
      <c r="E76" s="116"/>
      <c r="F76" s="197" t="e">
        <f>(F75*100)/(F64*8)</f>
        <v>#DIV/0!</v>
      </c>
      <c r="G76" s="197"/>
      <c r="H76" s="116"/>
      <c r="I76" s="197" t="e">
        <f>(I75*100)/(I64*8)</f>
        <v>#DIV/0!</v>
      </c>
      <c r="J76" s="197"/>
      <c r="K76" s="116"/>
      <c r="L76" s="197" t="e">
        <f>(L75*100)/(L64*8)</f>
        <v>#DIV/0!</v>
      </c>
      <c r="M76" s="197"/>
      <c r="N76" s="116"/>
      <c r="O76" s="197" t="e">
        <f>(O75*100)/(O64*8)</f>
        <v>#DIV/0!</v>
      </c>
      <c r="P76" s="197"/>
      <c r="Q76" s="116"/>
      <c r="R76" s="197" t="e">
        <f>(R75*100)/(R64*8)</f>
        <v>#DIV/0!</v>
      </c>
      <c r="S76" s="197"/>
      <c r="T76" s="116"/>
      <c r="U76" s="103"/>
      <c r="V76" s="121">
        <f>(V75*100)/(V64*8)</f>
        <v>0</v>
      </c>
    </row>
    <row r="77" spans="1:24" ht="15.95" customHeight="1">
      <c r="A77" s="191" t="s">
        <v>120</v>
      </c>
      <c r="B77" s="192"/>
      <c r="C77" s="176" t="s">
        <v>29</v>
      </c>
      <c r="D77" s="176"/>
      <c r="E77" s="97"/>
      <c r="F77" s="176" t="s">
        <v>34</v>
      </c>
      <c r="G77" s="176" t="s">
        <v>31</v>
      </c>
      <c r="H77" s="176"/>
      <c r="I77" s="176"/>
      <c r="J77" s="186" t="s">
        <v>32</v>
      </c>
      <c r="K77" s="186"/>
      <c r="L77" s="186"/>
      <c r="M77" s="24"/>
      <c r="N77" s="24"/>
      <c r="O77" s="186" t="s">
        <v>22</v>
      </c>
      <c r="P77" s="178" t="s">
        <v>35</v>
      </c>
      <c r="Q77" s="96"/>
      <c r="R77" s="178" t="s">
        <v>24</v>
      </c>
      <c r="S77" s="178" t="s">
        <v>25</v>
      </c>
      <c r="T77" s="96"/>
      <c r="U77" s="178" t="s">
        <v>26</v>
      </c>
      <c r="V77" s="178" t="s">
        <v>36</v>
      </c>
      <c r="W77" s="178" t="s">
        <v>36</v>
      </c>
      <c r="X77" s="177" t="s">
        <v>33</v>
      </c>
    </row>
    <row r="78" spans="1:24" ht="15.95" customHeight="1">
      <c r="A78" s="193"/>
      <c r="B78" s="194"/>
      <c r="C78" s="176"/>
      <c r="D78" s="176"/>
      <c r="E78" s="97"/>
      <c r="F78" s="176"/>
      <c r="G78" s="176"/>
      <c r="H78" s="176"/>
      <c r="I78" s="176"/>
      <c r="J78" s="186"/>
      <c r="K78" s="186"/>
      <c r="L78" s="186"/>
      <c r="M78" s="24"/>
      <c r="N78" s="24"/>
      <c r="O78" s="186"/>
      <c r="P78" s="178"/>
      <c r="Q78" s="96"/>
      <c r="R78" s="178"/>
      <c r="S78" s="178"/>
      <c r="T78" s="96"/>
      <c r="U78" s="178"/>
      <c r="V78" s="178"/>
      <c r="W78" s="178"/>
      <c r="X78" s="177"/>
    </row>
    <row r="79" spans="1:24" ht="15.95" customHeight="1">
      <c r="A79" s="196"/>
      <c r="B79" s="196"/>
      <c r="C79" s="187" t="s">
        <v>67</v>
      </c>
      <c r="D79" s="187"/>
      <c r="E79" s="95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15.95" customHeight="1">
      <c r="A80" s="196"/>
      <c r="B80" s="196"/>
      <c r="C80" s="187" t="s">
        <v>66</v>
      </c>
      <c r="D80" s="187"/>
      <c r="E80" s="95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5.95" customHeight="1">
      <c r="A81" s="196"/>
      <c r="B81" s="196"/>
      <c r="C81" s="187" t="s">
        <v>68</v>
      </c>
      <c r="D81" s="187"/>
      <c r="E81" s="95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5.95" customHeight="1">
      <c r="A82" s="196"/>
      <c r="B82" s="196"/>
      <c r="C82" s="187" t="s">
        <v>69</v>
      </c>
      <c r="D82" s="187"/>
      <c r="E82" s="95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5.95" customHeight="1">
      <c r="A83" s="196"/>
      <c r="B83" s="196"/>
      <c r="C83" s="187" t="s">
        <v>71</v>
      </c>
      <c r="D83" s="187"/>
      <c r="E83" s="95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5.95" customHeight="1">
      <c r="A84" s="196"/>
      <c r="B84" s="196"/>
      <c r="C84" s="187" t="s">
        <v>72</v>
      </c>
      <c r="D84" s="187"/>
      <c r="E84" s="95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5" spans="1:24" ht="15.95" customHeight="1">
      <c r="A85" s="59"/>
      <c r="B85" s="59"/>
      <c r="C85" s="60"/>
      <c r="D85" s="60"/>
      <c r="E85" s="60"/>
      <c r="F85" s="61"/>
      <c r="G85" s="61"/>
      <c r="H85" s="61"/>
      <c r="I85" s="62"/>
      <c r="J85" s="61"/>
      <c r="K85" s="61"/>
      <c r="L85" s="63"/>
      <c r="M85" s="61"/>
      <c r="N85" s="61"/>
      <c r="O85" s="63"/>
      <c r="P85" s="61"/>
      <c r="Q85" s="61"/>
      <c r="R85" s="62"/>
      <c r="S85" s="62"/>
      <c r="T85" s="62"/>
      <c r="U85" s="64"/>
      <c r="V85" s="65"/>
      <c r="W85" s="65"/>
      <c r="X85" s="64"/>
    </row>
    <row r="86" spans="1:24" ht="15.95" customHeight="1">
      <c r="A86" s="59"/>
      <c r="B86" s="59"/>
      <c r="C86" s="60"/>
      <c r="D86" s="60"/>
      <c r="E86" s="60"/>
      <c r="F86" s="61"/>
      <c r="G86" s="61"/>
      <c r="H86" s="61"/>
      <c r="I86" s="62"/>
      <c r="J86" s="61"/>
      <c r="K86" s="61"/>
      <c r="L86" s="63"/>
      <c r="M86" s="61"/>
      <c r="N86" s="61"/>
      <c r="O86" s="63"/>
      <c r="P86" s="61"/>
      <c r="Q86" s="61"/>
      <c r="R86" s="62"/>
      <c r="S86" s="62"/>
      <c r="T86" s="62"/>
      <c r="U86" s="64"/>
      <c r="V86" s="65"/>
      <c r="W86" s="65"/>
      <c r="X86" s="64"/>
    </row>
    <row r="87" spans="1:24" ht="15.95" customHeight="1">
      <c r="A87" s="59"/>
      <c r="B87" s="59"/>
      <c r="C87" s="60"/>
      <c r="D87" s="60"/>
      <c r="E87" s="60"/>
      <c r="F87" s="61"/>
      <c r="G87" s="61"/>
      <c r="H87" s="61"/>
      <c r="I87" s="62"/>
      <c r="J87" s="61"/>
      <c r="K87" s="61"/>
      <c r="L87" s="63"/>
      <c r="M87" s="61"/>
      <c r="N87" s="61"/>
      <c r="O87" s="63"/>
      <c r="P87" s="61"/>
      <c r="Q87" s="61"/>
      <c r="R87" s="62"/>
      <c r="S87" s="62"/>
      <c r="T87" s="62"/>
      <c r="U87" s="64"/>
      <c r="V87" s="65"/>
      <c r="W87" s="65"/>
      <c r="X87" s="64"/>
    </row>
    <row r="88" spans="1:24" s="18" customFormat="1">
      <c r="B88" s="125" t="s">
        <v>37</v>
      </c>
      <c r="C88" s="163" t="s">
        <v>38</v>
      </c>
      <c r="D88" s="163"/>
      <c r="E88" s="163"/>
      <c r="F88" s="163"/>
      <c r="G88" s="20"/>
      <c r="H88" s="20"/>
      <c r="I88" s="20"/>
      <c r="J88" s="20"/>
      <c r="K88" s="20"/>
      <c r="L88" s="20"/>
      <c r="M88" s="20" t="s">
        <v>39</v>
      </c>
      <c r="N88" s="20"/>
      <c r="O88" s="20"/>
      <c r="P88" s="20"/>
      <c r="Q88" s="20"/>
      <c r="R88" s="20"/>
      <c r="S88" s="20"/>
      <c r="T88" s="20"/>
      <c r="V88" s="18" t="s">
        <v>40</v>
      </c>
    </row>
    <row r="89" spans="1:24">
      <c r="B89" s="126"/>
    </row>
  </sheetData>
  <autoFilter ref="A6:X45"/>
  <mergeCells count="80">
    <mergeCell ref="R76:S76"/>
    <mergeCell ref="C76:D76"/>
    <mergeCell ref="F76:G76"/>
    <mergeCell ref="I76:J76"/>
    <mergeCell ref="L76:M76"/>
    <mergeCell ref="O76:P76"/>
    <mergeCell ref="R54:T54"/>
    <mergeCell ref="C65:E65"/>
    <mergeCell ref="F65:H65"/>
    <mergeCell ref="I65:K65"/>
    <mergeCell ref="L65:N65"/>
    <mergeCell ref="O65:Q65"/>
    <mergeCell ref="R65:T65"/>
    <mergeCell ref="C54:E54"/>
    <mergeCell ref="F54:H54"/>
    <mergeCell ref="I54:K54"/>
    <mergeCell ref="L54:N54"/>
    <mergeCell ref="O54:Q54"/>
    <mergeCell ref="A80:B80"/>
    <mergeCell ref="C80:D80"/>
    <mergeCell ref="G77:I78"/>
    <mergeCell ref="C79:D79"/>
    <mergeCell ref="F77:F78"/>
    <mergeCell ref="A79:B79"/>
    <mergeCell ref="A84:B84"/>
    <mergeCell ref="C84:D84"/>
    <mergeCell ref="C88:F88"/>
    <mergeCell ref="A81:B81"/>
    <mergeCell ref="C81:D81"/>
    <mergeCell ref="A82:B82"/>
    <mergeCell ref="C82:D82"/>
    <mergeCell ref="A83:B83"/>
    <mergeCell ref="C83:D83"/>
    <mergeCell ref="A1:X1"/>
    <mergeCell ref="A2:X2"/>
    <mergeCell ref="A3:X3"/>
    <mergeCell ref="A4:X4"/>
    <mergeCell ref="A5:A6"/>
    <mergeCell ref="B5:B6"/>
    <mergeCell ref="W5:W6"/>
    <mergeCell ref="X5:X6"/>
    <mergeCell ref="V5:V6"/>
    <mergeCell ref="C5:E5"/>
    <mergeCell ref="F5:H5"/>
    <mergeCell ref="I5:K5"/>
    <mergeCell ref="L5:N5"/>
    <mergeCell ref="O5:Q5"/>
    <mergeCell ref="R5:T5"/>
    <mergeCell ref="A63:B63"/>
    <mergeCell ref="A58:B58"/>
    <mergeCell ref="A57:B57"/>
    <mergeCell ref="A56:B56"/>
    <mergeCell ref="A59:B59"/>
    <mergeCell ref="A61:B61"/>
    <mergeCell ref="A62:B62"/>
    <mergeCell ref="A64:B64"/>
    <mergeCell ref="A77:B78"/>
    <mergeCell ref="A66:B66"/>
    <mergeCell ref="A67:B67"/>
    <mergeCell ref="A68:B68"/>
    <mergeCell ref="A69:B69"/>
    <mergeCell ref="A70:B70"/>
    <mergeCell ref="A71:B71"/>
    <mergeCell ref="A76:B76"/>
    <mergeCell ref="X77:X78"/>
    <mergeCell ref="A60:B60"/>
    <mergeCell ref="A55:B55"/>
    <mergeCell ref="W77:W78"/>
    <mergeCell ref="P77:P78"/>
    <mergeCell ref="R77:R78"/>
    <mergeCell ref="S77:S78"/>
    <mergeCell ref="J77:L78"/>
    <mergeCell ref="O77:O78"/>
    <mergeCell ref="U77:U78"/>
    <mergeCell ref="V77:V78"/>
    <mergeCell ref="C77:D78"/>
    <mergeCell ref="A72:B72"/>
    <mergeCell ref="A73:B73"/>
    <mergeCell ref="A74:B74"/>
    <mergeCell ref="A75:B75"/>
  </mergeCells>
  <conditionalFormatting sqref="C7:C53">
    <cfRule type="cellIs" dxfId="137" priority="12" operator="lessThan">
      <formula>13.2</formula>
    </cfRule>
  </conditionalFormatting>
  <conditionalFormatting sqref="F7:F53">
    <cfRule type="cellIs" dxfId="136" priority="11" operator="lessThan">
      <formula>13.2</formula>
    </cfRule>
  </conditionalFormatting>
  <conditionalFormatting sqref="I7:I53">
    <cfRule type="cellIs" dxfId="135" priority="10" operator="lessThan">
      <formula>13.2</formula>
    </cfRule>
  </conditionalFormatting>
  <conditionalFormatting sqref="L7:L53">
    <cfRule type="cellIs" dxfId="134" priority="9" operator="lessThan">
      <formula>13.2</formula>
    </cfRule>
  </conditionalFormatting>
  <conditionalFormatting sqref="O7:O53">
    <cfRule type="cellIs" dxfId="133" priority="8" operator="lessThan">
      <formula>13.2</formula>
    </cfRule>
  </conditionalFormatting>
  <conditionalFormatting sqref="R7:R53">
    <cfRule type="cellIs" dxfId="132" priority="7" operator="lessThan">
      <formula>13.2</formula>
    </cfRule>
  </conditionalFormatting>
  <conditionalFormatting sqref="C7:C53">
    <cfRule type="cellIs" dxfId="131" priority="6" operator="lessThan">
      <formula>13.2</formula>
    </cfRule>
  </conditionalFormatting>
  <conditionalFormatting sqref="F7:F53">
    <cfRule type="cellIs" dxfId="130" priority="5" operator="lessThan">
      <formula>13.2</formula>
    </cfRule>
  </conditionalFormatting>
  <conditionalFormatting sqref="I7:I53">
    <cfRule type="cellIs" dxfId="129" priority="4" operator="lessThan">
      <formula>13.2</formula>
    </cfRule>
  </conditionalFormatting>
  <conditionalFormatting sqref="L7:L53">
    <cfRule type="cellIs" dxfId="128" priority="3" operator="lessThan">
      <formula>13.2</formula>
    </cfRule>
  </conditionalFormatting>
  <conditionalFormatting sqref="O7:O53">
    <cfRule type="cellIs" dxfId="127" priority="2" operator="lessThan">
      <formula>13.2</formula>
    </cfRule>
  </conditionalFormatting>
  <conditionalFormatting sqref="R7:R53">
    <cfRule type="cellIs" dxfId="126" priority="1" operator="lessThan">
      <formula>13.2</formula>
    </cfRule>
  </conditionalFormatting>
  <pageMargins left="0.7" right="0.34" top="0.45" bottom="0.42" header="0.3" footer="0.3"/>
  <pageSetup paperSize="5" scale="58" orientation="portrait" verticalDpi="1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X88"/>
  <sheetViews>
    <sheetView view="pageBreakPreview" topLeftCell="A47" zoomScaleSheetLayoutView="100" workbookViewId="0">
      <selection activeCell="B7" sqref="B7:B53"/>
    </sheetView>
  </sheetViews>
  <sheetFormatPr defaultColWidth="9.140625" defaultRowHeight="12.75"/>
  <cols>
    <col min="1" max="1" width="4.85546875" style="1" bestFit="1" customWidth="1"/>
    <col min="2" max="2" width="35.7109375" style="1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4">
      <c r="A1" s="198" t="str">
        <f>TITLE!A1</f>
        <v>PMSHREE SCHOOL JAWAHAR NAVODAYA VIDYALAYA, SCHOOL ________________NAME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</row>
    <row r="2" spans="1:24">
      <c r="A2" s="198" t="str">
        <f>TITLE!A2</f>
        <v>CONSOLIDATED RESULT 2025-26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</row>
    <row r="3" spans="1:24">
      <c r="A3" s="198" t="str">
        <f>TITLE!A3</f>
        <v>PWT-1 (APRIL-2025)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</row>
    <row r="4" spans="1:24">
      <c r="A4" s="198" t="s">
        <v>58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</row>
    <row r="5" spans="1:24" ht="12.75" customHeight="1">
      <c r="A5" s="172" t="s">
        <v>10</v>
      </c>
      <c r="B5" s="172" t="s">
        <v>11</v>
      </c>
      <c r="C5" s="182" t="s">
        <v>50</v>
      </c>
      <c r="D5" s="183"/>
      <c r="E5" s="184"/>
      <c r="F5" s="182" t="s">
        <v>12</v>
      </c>
      <c r="G5" s="183"/>
      <c r="H5" s="184"/>
      <c r="I5" s="182" t="s">
        <v>14</v>
      </c>
      <c r="J5" s="183"/>
      <c r="K5" s="184"/>
      <c r="L5" s="182" t="s">
        <v>20</v>
      </c>
      <c r="M5" s="183"/>
      <c r="N5" s="184"/>
      <c r="O5" s="182" t="s">
        <v>15</v>
      </c>
      <c r="P5" s="183"/>
      <c r="Q5" s="184"/>
      <c r="R5" s="182" t="s">
        <v>16</v>
      </c>
      <c r="S5" s="183"/>
      <c r="T5" s="184"/>
      <c r="U5" s="30" t="s">
        <v>17</v>
      </c>
      <c r="V5" s="174" t="s">
        <v>18</v>
      </c>
      <c r="W5" s="169" t="s">
        <v>19</v>
      </c>
      <c r="X5" s="169" t="s">
        <v>30</v>
      </c>
    </row>
    <row r="6" spans="1:24" ht="31.5" customHeight="1">
      <c r="A6" s="172"/>
      <c r="B6" s="172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5"/>
      <c r="W6" s="169"/>
      <c r="X6" s="169"/>
    </row>
    <row r="7" spans="1:24" s="11" customFormat="1" ht="23.1" customHeight="1">
      <c r="A7" s="8">
        <v>751</v>
      </c>
      <c r="B7" s="57" t="str">
        <f>IF('STUDENT NAMES'!D2&lt;&gt;"",'STUDENT NAMES'!D2,"")</f>
        <v/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SUM(ROUND(C7,0)+ROUND(F7,0)+ROUND(I7,0)+ROUND(L7,0)+ROUND(O7,0)+ROUND(R7,0))</f>
        <v>0</v>
      </c>
      <c r="V7" s="10">
        <f>U7/240*100</f>
        <v>0</v>
      </c>
      <c r="W7" s="9">
        <f t="shared" ref="W7" si="0">RANK(V7,$V$7:$V$53,0)</f>
        <v>1</v>
      </c>
      <c r="X7" s="8" t="str">
        <f>IF(V7&gt;=91,"A1",IF(V7&gt;=81,"A2",IF(V7&gt;=71,"B1",IF(V7&gt;=61,"B2",IF(V7&gt;=51,"C1",IF(V7&gt;=41,"C2",IF(V7&gt;=33,"D",IF(V7&gt;=21,"E1","E2"))))))))</f>
        <v>E2</v>
      </c>
    </row>
    <row r="8" spans="1:24" s="11" customFormat="1" ht="23.1" customHeight="1">
      <c r="A8" s="8">
        <v>752</v>
      </c>
      <c r="B8" s="57" t="str">
        <f>IF('STUDENT NAMES'!D3&lt;&gt;"",'STUDENT NAMES'!D3,"")</f>
        <v/>
      </c>
      <c r="C8" s="7"/>
      <c r="D8" s="9" t="str">
        <f t="shared" ref="D8:D44" si="1">IF(C8&gt;0,RANK(C8,$C$7:$C$53,0),"")</f>
        <v/>
      </c>
      <c r="E8" s="9" t="str">
        <f t="shared" ref="E8:E44" si="2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44" si="3">IF(F8&gt;0,RANK(F8,$F$7:$F$53,0),"")</f>
        <v/>
      </c>
      <c r="H8" s="9" t="str">
        <f t="shared" ref="H8:H44" si="4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44" si="5">IF(I8&gt;0,RANK(I8,$I$7:$I$53,0),"")</f>
        <v/>
      </c>
      <c r="K8" s="9" t="str">
        <f t="shared" ref="K8:K44" si="6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44" si="7">IF(L8&gt;0,RANK(L8,$L$7:$L$53,0),"")</f>
        <v/>
      </c>
      <c r="N8" s="9" t="str">
        <f t="shared" ref="N8:N44" si="8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44" si="9">IF(O8&gt;0,RANK(O8,$O$7:$O$53,0),"")</f>
        <v/>
      </c>
      <c r="Q8" s="9" t="str">
        <f t="shared" ref="Q8:Q44" si="10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44" si="11">IF(R8&gt;0,RANK(R8,$R$7:$R$53,0),"")</f>
        <v/>
      </c>
      <c r="T8" s="9" t="str">
        <f t="shared" ref="T8:T44" si="12">IF(R8&gt;0,IF(R8&gt;=36.4,"A1",IF(R8&gt;=32.4,"A2",IF(R8&gt;=28.4,"B1",IF(R8&gt;=24.4,"B2",IF(R8&gt;=20.4,"C1",IF(R8&gt;=16.4,"C2",IF(R8&gt;=13.2,"D1",IF(R8&gt;=8.4,"D2","E")))))))),"")</f>
        <v/>
      </c>
      <c r="U8" s="9">
        <f t="shared" ref="U8:U47" si="13">SUM(ROUND(C8,0)+ROUND(F8,0)+ROUND(I8,0)+ROUND(L8,0)+ROUND(O8,0)+ROUND(R8,0))</f>
        <v>0</v>
      </c>
      <c r="V8" s="10">
        <f t="shared" ref="V8:V53" si="14">U8/240*100</f>
        <v>0</v>
      </c>
      <c r="W8" s="9">
        <f t="shared" ref="W8:W47" si="15">RANK(V8,$V$7:$V$53,0)</f>
        <v>1</v>
      </c>
      <c r="X8" s="8" t="str">
        <f t="shared" ref="X8:X47" si="16">IF(V8&gt;=91,"A1",IF(V8&gt;=81,"A2",IF(V8&gt;=71,"B1",IF(V8&gt;=61,"B2",IF(V8&gt;=51,"C1",IF(V8&gt;=41,"C2",IF(V8&gt;=33,"D",IF(V8&gt;=21,"E1","E2"))))))))</f>
        <v>E2</v>
      </c>
    </row>
    <row r="9" spans="1:24" s="11" customFormat="1" ht="23.1" customHeight="1">
      <c r="A9" s="8">
        <v>753</v>
      </c>
      <c r="B9" s="57" t="str">
        <f>IF('STUDENT NAMES'!D4&lt;&gt;"",'STUDENT NAMES'!D4,"")</f>
        <v/>
      </c>
      <c r="C9" s="7"/>
      <c r="D9" s="9" t="str">
        <f t="shared" ref="D9:D13" si="17">IF(C9&gt;0,RANK(C9,$C$7:$C$53,0),"")</f>
        <v/>
      </c>
      <c r="E9" s="9" t="str">
        <f t="shared" ref="E9:E13" si="18">IF(C9&gt;0,IF(C9&gt;=36.4,"A1",IF(C9&gt;=32.4,"A2",IF(C9&gt;=28.4,"B1",IF(C9&gt;=24.4,"B2",IF(C9&gt;=20.4,"C1",IF(C9&gt;=16.4,"C2",IF(C9&gt;=13.2,"D1",IF(C9&gt;=8.4,"D2","E")))))))),"")</f>
        <v/>
      </c>
      <c r="F9" s="7"/>
      <c r="G9" s="9" t="str">
        <f t="shared" ref="G9:G17" si="19">IF(F9&gt;0,RANK(F9,$F$7:$F$53,0),"")</f>
        <v/>
      </c>
      <c r="H9" s="9" t="str">
        <f t="shared" ref="H9:H17" si="20">IF(F9&gt;0,IF(F9&gt;=36.4,"A1",IF(F9&gt;=32.4,"A2",IF(F9&gt;=28.4,"B1",IF(F9&gt;=24.4,"B2",IF(F9&gt;=20.4,"C1",IF(F9&gt;=16.4,"C2",IF(F9&gt;=13.2,"D1",IF(F9&gt;=8.4,"D2","E")))))))),"")</f>
        <v/>
      </c>
      <c r="I9" s="7"/>
      <c r="J9" s="9" t="str">
        <f t="shared" ref="J9:J15" si="21">IF(I9&gt;0,RANK(I9,$I$7:$I$53,0),"")</f>
        <v/>
      </c>
      <c r="K9" s="9" t="str">
        <f t="shared" ref="K9:K15" si="22">IF(I9&gt;0,IF(I9&gt;=36.4,"A1",IF(I9&gt;=32.4,"A2",IF(I9&gt;=28.4,"B1",IF(I9&gt;=24.4,"B2",IF(I9&gt;=20.4,"C1",IF(I9&gt;=16.4,"C2",IF(I9&gt;=13.2,"D1",IF(I9&gt;=8.4,"D2","E")))))))),"")</f>
        <v/>
      </c>
      <c r="L9" s="7"/>
      <c r="M9" s="9" t="str">
        <f t="shared" ref="M9:M11" si="23">IF(L9&gt;0,RANK(L9,$L$7:$L$53,0),"")</f>
        <v/>
      </c>
      <c r="N9" s="9" t="str">
        <f t="shared" ref="N9:N11" si="24">IF(L9&gt;0,IF(L9&gt;=36.4,"A1",IF(L9&gt;=32.4,"A2",IF(L9&gt;=28.4,"B1",IF(L9&gt;=24.4,"B2",IF(L9&gt;=20.4,"C1",IF(L9&gt;=16.4,"C2",IF(L9&gt;=13.2,"D1",IF(L9&gt;=8.4,"D2","E")))))))),"")</f>
        <v/>
      </c>
      <c r="O9" s="7"/>
      <c r="P9" s="9" t="str">
        <f t="shared" ref="P9:P13" si="25">IF(O9&gt;0,RANK(O9,$O$7:$O$53,0),"")</f>
        <v/>
      </c>
      <c r="Q9" s="9" t="str">
        <f t="shared" ref="Q9:Q13" si="26">IF(O9&gt;0,IF(O9&gt;=36.4,"A1",IF(O9&gt;=32.4,"A2",IF(O9&gt;=28.4,"B1",IF(O9&gt;=24.4,"B2",IF(O9&gt;=20.4,"C1",IF(O9&gt;=16.4,"C2",IF(O9&gt;=13.2,"D1",IF(O9&gt;=8.4,"D2","E")))))))),"")</f>
        <v/>
      </c>
      <c r="R9" s="7"/>
      <c r="S9" s="9" t="str">
        <f t="shared" ref="S9:S15" si="27">IF(R9&gt;0,RANK(R9,$R$7:$R$53,0),"")</f>
        <v/>
      </c>
      <c r="T9" s="9" t="str">
        <f t="shared" ref="T9:T15" si="28">IF(R9&gt;0,IF(R9&gt;=36.4,"A1",IF(R9&gt;=32.4,"A2",IF(R9&gt;=28.4,"B1",IF(R9&gt;=24.4,"B2",IF(R9&gt;=20.4,"C1",IF(R9&gt;=16.4,"C2",IF(R9&gt;=13.2,"D1",IF(R9&gt;=8.4,"D2","E")))))))),"")</f>
        <v/>
      </c>
      <c r="U9" s="9">
        <f t="shared" si="13"/>
        <v>0</v>
      </c>
      <c r="V9" s="10">
        <f t="shared" si="14"/>
        <v>0</v>
      </c>
      <c r="W9" s="9">
        <f t="shared" si="15"/>
        <v>1</v>
      </c>
      <c r="X9" s="8" t="str">
        <f t="shared" si="16"/>
        <v>E2</v>
      </c>
    </row>
    <row r="10" spans="1:24" s="11" customFormat="1" ht="23.1" customHeight="1">
      <c r="A10" s="8">
        <v>754</v>
      </c>
      <c r="B10" s="57" t="str">
        <f>IF('STUDENT NAMES'!D5&lt;&gt;"",'STUDENT NAMES'!D5,"")</f>
        <v/>
      </c>
      <c r="C10" s="7"/>
      <c r="D10" s="9" t="str">
        <f t="shared" si="17"/>
        <v/>
      </c>
      <c r="E10" s="9" t="str">
        <f t="shared" si="18"/>
        <v/>
      </c>
      <c r="F10" s="7"/>
      <c r="G10" s="9" t="str">
        <f t="shared" si="19"/>
        <v/>
      </c>
      <c r="H10" s="9" t="str">
        <f t="shared" si="20"/>
        <v/>
      </c>
      <c r="I10" s="7"/>
      <c r="J10" s="9" t="str">
        <f t="shared" si="21"/>
        <v/>
      </c>
      <c r="K10" s="9" t="str">
        <f t="shared" si="22"/>
        <v/>
      </c>
      <c r="L10" s="7"/>
      <c r="M10" s="9" t="str">
        <f t="shared" si="23"/>
        <v/>
      </c>
      <c r="N10" s="9" t="str">
        <f t="shared" si="24"/>
        <v/>
      </c>
      <c r="O10" s="7"/>
      <c r="P10" s="9" t="str">
        <f t="shared" si="25"/>
        <v/>
      </c>
      <c r="Q10" s="9" t="str">
        <f t="shared" si="26"/>
        <v/>
      </c>
      <c r="R10" s="7"/>
      <c r="S10" s="9" t="str">
        <f t="shared" si="27"/>
        <v/>
      </c>
      <c r="T10" s="9" t="str">
        <f t="shared" si="28"/>
        <v/>
      </c>
      <c r="U10" s="9">
        <f t="shared" si="13"/>
        <v>0</v>
      </c>
      <c r="V10" s="10">
        <f t="shared" si="14"/>
        <v>0</v>
      </c>
      <c r="W10" s="9">
        <f t="shared" si="15"/>
        <v>1</v>
      </c>
      <c r="X10" s="8" t="str">
        <f t="shared" si="16"/>
        <v>E2</v>
      </c>
    </row>
    <row r="11" spans="1:24" s="11" customFormat="1" ht="23.1" customHeight="1">
      <c r="A11" s="8">
        <v>755</v>
      </c>
      <c r="B11" s="57" t="str">
        <f>IF('STUDENT NAMES'!D6&lt;&gt;"",'STUDENT NAMES'!D6,"")</f>
        <v/>
      </c>
      <c r="C11" s="6"/>
      <c r="D11" s="9" t="str">
        <f t="shared" si="17"/>
        <v/>
      </c>
      <c r="E11" s="9" t="str">
        <f t="shared" si="18"/>
        <v/>
      </c>
      <c r="F11" s="6"/>
      <c r="G11" s="9" t="str">
        <f t="shared" si="19"/>
        <v/>
      </c>
      <c r="H11" s="9" t="str">
        <f t="shared" si="20"/>
        <v/>
      </c>
      <c r="I11" s="6"/>
      <c r="J11" s="9" t="str">
        <f t="shared" si="21"/>
        <v/>
      </c>
      <c r="K11" s="9" t="str">
        <f t="shared" si="22"/>
        <v/>
      </c>
      <c r="L11" s="6"/>
      <c r="M11" s="9" t="str">
        <f t="shared" si="23"/>
        <v/>
      </c>
      <c r="N11" s="9" t="str">
        <f t="shared" si="24"/>
        <v/>
      </c>
      <c r="O11" s="6"/>
      <c r="P11" s="9" t="str">
        <f t="shared" si="25"/>
        <v/>
      </c>
      <c r="Q11" s="9" t="str">
        <f t="shared" si="26"/>
        <v/>
      </c>
      <c r="R11" s="6"/>
      <c r="S11" s="9" t="str">
        <f t="shared" si="27"/>
        <v/>
      </c>
      <c r="T11" s="9" t="str">
        <f t="shared" si="28"/>
        <v/>
      </c>
      <c r="U11" s="9">
        <f t="shared" si="13"/>
        <v>0</v>
      </c>
      <c r="V11" s="10">
        <f t="shared" si="14"/>
        <v>0</v>
      </c>
      <c r="W11" s="9">
        <f t="shared" si="15"/>
        <v>1</v>
      </c>
      <c r="X11" s="8" t="str">
        <f t="shared" si="16"/>
        <v>E2</v>
      </c>
    </row>
    <row r="12" spans="1:24" s="11" customFormat="1" ht="23.1" customHeight="1">
      <c r="A12" s="8">
        <v>756</v>
      </c>
      <c r="B12" s="57" t="str">
        <f>IF('STUDENT NAMES'!D7&lt;&gt;"",'STUDENT NAMES'!D7,"")</f>
        <v/>
      </c>
      <c r="C12" s="7"/>
      <c r="D12" s="9" t="str">
        <f t="shared" si="17"/>
        <v/>
      </c>
      <c r="E12" s="9" t="str">
        <f t="shared" si="18"/>
        <v/>
      </c>
      <c r="F12" s="7"/>
      <c r="G12" s="9" t="str">
        <f t="shared" si="19"/>
        <v/>
      </c>
      <c r="H12" s="9" t="str">
        <f t="shared" si="20"/>
        <v/>
      </c>
      <c r="I12" s="7"/>
      <c r="J12" s="9" t="str">
        <f t="shared" si="21"/>
        <v/>
      </c>
      <c r="K12" s="9" t="str">
        <f t="shared" si="22"/>
        <v/>
      </c>
      <c r="L12" s="7"/>
      <c r="M12" s="9" t="str">
        <f t="shared" si="7"/>
        <v/>
      </c>
      <c r="N12" s="9" t="str">
        <f t="shared" si="8"/>
        <v/>
      </c>
      <c r="O12" s="7"/>
      <c r="P12" s="9" t="str">
        <f t="shared" si="25"/>
        <v/>
      </c>
      <c r="Q12" s="9" t="str">
        <f t="shared" si="26"/>
        <v/>
      </c>
      <c r="R12" s="7"/>
      <c r="S12" s="9" t="str">
        <f t="shared" si="27"/>
        <v/>
      </c>
      <c r="T12" s="9" t="str">
        <f t="shared" si="28"/>
        <v/>
      </c>
      <c r="U12" s="9">
        <f t="shared" si="13"/>
        <v>0</v>
      </c>
      <c r="V12" s="10">
        <f t="shared" si="14"/>
        <v>0</v>
      </c>
      <c r="W12" s="9">
        <f t="shared" si="15"/>
        <v>1</v>
      </c>
      <c r="X12" s="8" t="str">
        <f t="shared" si="16"/>
        <v>E2</v>
      </c>
    </row>
    <row r="13" spans="1:24" s="11" customFormat="1" ht="23.1" customHeight="1">
      <c r="A13" s="8">
        <v>757</v>
      </c>
      <c r="B13" s="57" t="str">
        <f>IF('STUDENT NAMES'!D8&lt;&gt;"",'STUDENT NAMES'!D8,"")</f>
        <v/>
      </c>
      <c r="C13" s="7"/>
      <c r="D13" s="9" t="str">
        <f t="shared" si="17"/>
        <v/>
      </c>
      <c r="E13" s="9" t="str">
        <f t="shared" si="18"/>
        <v/>
      </c>
      <c r="F13" s="7"/>
      <c r="G13" s="9" t="str">
        <f t="shared" si="19"/>
        <v/>
      </c>
      <c r="H13" s="9" t="str">
        <f t="shared" si="20"/>
        <v/>
      </c>
      <c r="I13" s="7"/>
      <c r="J13" s="9" t="str">
        <f t="shared" si="21"/>
        <v/>
      </c>
      <c r="K13" s="9" t="str">
        <f t="shared" si="22"/>
        <v/>
      </c>
      <c r="L13" s="7"/>
      <c r="M13" s="9" t="str">
        <f t="shared" si="7"/>
        <v/>
      </c>
      <c r="N13" s="9" t="str">
        <f t="shared" si="8"/>
        <v/>
      </c>
      <c r="O13" s="7"/>
      <c r="P13" s="9" t="str">
        <f t="shared" si="25"/>
        <v/>
      </c>
      <c r="Q13" s="9" t="str">
        <f t="shared" si="26"/>
        <v/>
      </c>
      <c r="R13" s="7"/>
      <c r="S13" s="9" t="str">
        <f t="shared" si="27"/>
        <v/>
      </c>
      <c r="T13" s="9" t="str">
        <f t="shared" si="28"/>
        <v/>
      </c>
      <c r="U13" s="9">
        <f t="shared" si="13"/>
        <v>0</v>
      </c>
      <c r="V13" s="10">
        <f t="shared" si="14"/>
        <v>0</v>
      </c>
      <c r="W13" s="9">
        <f t="shared" si="15"/>
        <v>1</v>
      </c>
      <c r="X13" s="8" t="str">
        <f t="shared" si="16"/>
        <v>E2</v>
      </c>
    </row>
    <row r="14" spans="1:24" s="11" customFormat="1" ht="23.1" customHeight="1">
      <c r="A14" s="8">
        <v>758</v>
      </c>
      <c r="B14" s="57" t="str">
        <f>IF('STUDENT NAMES'!D9&lt;&gt;"",'STUDENT NAMES'!D9,"")</f>
        <v/>
      </c>
      <c r="C14" s="7"/>
      <c r="D14" s="9"/>
      <c r="E14" s="9"/>
      <c r="F14" s="7"/>
      <c r="G14" s="9"/>
      <c r="H14" s="9"/>
      <c r="I14" s="7"/>
      <c r="J14" s="9"/>
      <c r="K14" s="9"/>
      <c r="L14" s="7"/>
      <c r="M14" s="9"/>
      <c r="N14" s="9"/>
      <c r="O14" s="7"/>
      <c r="P14" s="9"/>
      <c r="Q14" s="9"/>
      <c r="R14" s="7"/>
      <c r="S14" s="9"/>
      <c r="T14" s="9"/>
      <c r="U14" s="9">
        <f t="shared" si="13"/>
        <v>0</v>
      </c>
      <c r="V14" s="10">
        <f t="shared" si="14"/>
        <v>0</v>
      </c>
      <c r="W14" s="9">
        <f t="shared" si="15"/>
        <v>1</v>
      </c>
      <c r="X14" s="8" t="str">
        <f t="shared" si="16"/>
        <v>E2</v>
      </c>
    </row>
    <row r="15" spans="1:24" s="11" customFormat="1" ht="23.1" customHeight="1">
      <c r="A15" s="8">
        <v>759</v>
      </c>
      <c r="B15" s="57" t="str">
        <f>IF('STUDENT NAMES'!D10&lt;&gt;"",'STUDENT NAMES'!D10,"")</f>
        <v/>
      </c>
      <c r="C15" s="7"/>
      <c r="D15" s="9" t="str">
        <f t="shared" si="1"/>
        <v/>
      </c>
      <c r="E15" s="9" t="str">
        <f t="shared" si="2"/>
        <v/>
      </c>
      <c r="F15" s="7"/>
      <c r="G15" s="9" t="str">
        <f t="shared" si="19"/>
        <v/>
      </c>
      <c r="H15" s="9" t="str">
        <f t="shared" si="20"/>
        <v/>
      </c>
      <c r="I15" s="7"/>
      <c r="J15" s="9" t="str">
        <f t="shared" si="21"/>
        <v/>
      </c>
      <c r="K15" s="9" t="str">
        <f t="shared" si="22"/>
        <v/>
      </c>
      <c r="L15" s="7"/>
      <c r="M15" s="9" t="str">
        <f t="shared" si="7"/>
        <v/>
      </c>
      <c r="N15" s="9" t="str">
        <f t="shared" si="8"/>
        <v/>
      </c>
      <c r="O15" s="7"/>
      <c r="P15" s="9" t="str">
        <f t="shared" si="9"/>
        <v/>
      </c>
      <c r="Q15" s="9" t="str">
        <f t="shared" si="10"/>
        <v/>
      </c>
      <c r="R15" s="7"/>
      <c r="S15" s="9" t="str">
        <f t="shared" si="27"/>
        <v/>
      </c>
      <c r="T15" s="9" t="str">
        <f t="shared" si="28"/>
        <v/>
      </c>
      <c r="U15" s="9">
        <f t="shared" si="13"/>
        <v>0</v>
      </c>
      <c r="V15" s="10">
        <f t="shared" si="14"/>
        <v>0</v>
      </c>
      <c r="W15" s="9">
        <f t="shared" si="15"/>
        <v>1</v>
      </c>
      <c r="X15" s="8" t="str">
        <f t="shared" si="16"/>
        <v>E2</v>
      </c>
    </row>
    <row r="16" spans="1:24" s="11" customFormat="1" ht="23.1" customHeight="1">
      <c r="A16" s="8">
        <v>760</v>
      </c>
      <c r="B16" s="57" t="str">
        <f>IF('STUDENT NAMES'!D11&lt;&gt;"",'STUDENT NAMES'!D11,"")</f>
        <v/>
      </c>
      <c r="C16" s="7"/>
      <c r="D16" s="9" t="str">
        <f t="shared" si="1"/>
        <v/>
      </c>
      <c r="E16" s="9" t="str">
        <f t="shared" si="2"/>
        <v/>
      </c>
      <c r="F16" s="7"/>
      <c r="G16" s="9" t="str">
        <f t="shared" si="19"/>
        <v/>
      </c>
      <c r="H16" s="9" t="str">
        <f t="shared" si="20"/>
        <v/>
      </c>
      <c r="I16" s="7"/>
      <c r="J16" s="9" t="str">
        <f t="shared" si="5"/>
        <v/>
      </c>
      <c r="K16" s="9" t="str">
        <f t="shared" si="6"/>
        <v/>
      </c>
      <c r="L16" s="7"/>
      <c r="M16" s="9" t="str">
        <f t="shared" si="7"/>
        <v/>
      </c>
      <c r="N16" s="9" t="str">
        <f t="shared" si="8"/>
        <v/>
      </c>
      <c r="O16" s="7"/>
      <c r="P16" s="9" t="str">
        <f t="shared" si="9"/>
        <v/>
      </c>
      <c r="Q16" s="9" t="str">
        <f t="shared" si="10"/>
        <v/>
      </c>
      <c r="R16" s="7"/>
      <c r="S16" s="9" t="str">
        <f t="shared" si="11"/>
        <v/>
      </c>
      <c r="T16" s="9" t="str">
        <f t="shared" si="12"/>
        <v/>
      </c>
      <c r="U16" s="9">
        <f t="shared" si="13"/>
        <v>0</v>
      </c>
      <c r="V16" s="10">
        <f t="shared" si="14"/>
        <v>0</v>
      </c>
      <c r="W16" s="9">
        <f t="shared" si="15"/>
        <v>1</v>
      </c>
      <c r="X16" s="8" t="str">
        <f t="shared" si="16"/>
        <v>E2</v>
      </c>
    </row>
    <row r="17" spans="1:24" s="11" customFormat="1" ht="23.1" customHeight="1">
      <c r="A17" s="8">
        <v>761</v>
      </c>
      <c r="B17" s="57" t="str">
        <f>IF('STUDENT NAMES'!D12&lt;&gt;"",'STUDENT NAMES'!D12,"")</f>
        <v/>
      </c>
      <c r="C17" s="7"/>
      <c r="D17" s="9" t="str">
        <f t="shared" si="1"/>
        <v/>
      </c>
      <c r="E17" s="9" t="str">
        <f t="shared" si="2"/>
        <v/>
      </c>
      <c r="F17" s="7"/>
      <c r="G17" s="9" t="str">
        <f t="shared" si="19"/>
        <v/>
      </c>
      <c r="H17" s="9" t="str">
        <f t="shared" si="20"/>
        <v/>
      </c>
      <c r="I17" s="7"/>
      <c r="J17" s="9" t="str">
        <f t="shared" si="5"/>
        <v/>
      </c>
      <c r="K17" s="9" t="str">
        <f t="shared" si="6"/>
        <v/>
      </c>
      <c r="L17" s="7"/>
      <c r="M17" s="9" t="str">
        <f t="shared" si="7"/>
        <v/>
      </c>
      <c r="N17" s="9" t="str">
        <f t="shared" si="8"/>
        <v/>
      </c>
      <c r="O17" s="7"/>
      <c r="P17" s="9" t="str">
        <f t="shared" si="9"/>
        <v/>
      </c>
      <c r="Q17" s="9" t="str">
        <f t="shared" si="10"/>
        <v/>
      </c>
      <c r="R17" s="7"/>
      <c r="S17" s="9" t="str">
        <f t="shared" si="11"/>
        <v/>
      </c>
      <c r="T17" s="9" t="str">
        <f t="shared" si="12"/>
        <v/>
      </c>
      <c r="U17" s="9">
        <f t="shared" si="13"/>
        <v>0</v>
      </c>
      <c r="V17" s="10">
        <f t="shared" si="14"/>
        <v>0</v>
      </c>
      <c r="W17" s="9">
        <f t="shared" si="15"/>
        <v>1</v>
      </c>
      <c r="X17" s="8" t="str">
        <f t="shared" si="16"/>
        <v>E2</v>
      </c>
    </row>
    <row r="18" spans="1:24" s="11" customFormat="1" ht="23.1" customHeight="1">
      <c r="A18" s="8">
        <v>762</v>
      </c>
      <c r="B18" s="57" t="str">
        <f>IF('STUDENT NAMES'!D13&lt;&gt;"",'STUDENT NAMES'!D13,"")</f>
        <v/>
      </c>
      <c r="C18" s="7"/>
      <c r="D18" s="9" t="str">
        <f t="shared" si="1"/>
        <v/>
      </c>
      <c r="E18" s="9" t="str">
        <f t="shared" si="2"/>
        <v/>
      </c>
      <c r="F18" s="7"/>
      <c r="G18" s="9" t="str">
        <f t="shared" si="3"/>
        <v/>
      </c>
      <c r="H18" s="9" t="str">
        <f t="shared" si="4"/>
        <v/>
      </c>
      <c r="I18" s="7"/>
      <c r="J18" s="9" t="str">
        <f t="shared" si="5"/>
        <v/>
      </c>
      <c r="K18" s="9" t="str">
        <f t="shared" si="6"/>
        <v/>
      </c>
      <c r="L18" s="7"/>
      <c r="M18" s="9" t="str">
        <f t="shared" si="7"/>
        <v/>
      </c>
      <c r="N18" s="9" t="str">
        <f t="shared" si="8"/>
        <v/>
      </c>
      <c r="O18" s="7"/>
      <c r="P18" s="9" t="str">
        <f t="shared" si="9"/>
        <v/>
      </c>
      <c r="Q18" s="9" t="str">
        <f t="shared" si="10"/>
        <v/>
      </c>
      <c r="R18" s="7"/>
      <c r="S18" s="9" t="str">
        <f t="shared" si="11"/>
        <v/>
      </c>
      <c r="T18" s="9" t="str">
        <f t="shared" si="12"/>
        <v/>
      </c>
      <c r="U18" s="9">
        <f t="shared" si="13"/>
        <v>0</v>
      </c>
      <c r="V18" s="10">
        <f t="shared" si="14"/>
        <v>0</v>
      </c>
      <c r="W18" s="9">
        <f t="shared" si="15"/>
        <v>1</v>
      </c>
      <c r="X18" s="8" t="str">
        <f t="shared" si="16"/>
        <v>E2</v>
      </c>
    </row>
    <row r="19" spans="1:24" s="11" customFormat="1" ht="23.1" customHeight="1">
      <c r="A19" s="8">
        <v>763</v>
      </c>
      <c r="B19" s="57" t="str">
        <f>IF('STUDENT NAMES'!D14&lt;&gt;"",'STUDENT NAMES'!D14,"")</f>
        <v/>
      </c>
      <c r="C19" s="7"/>
      <c r="D19" s="9" t="str">
        <f t="shared" si="1"/>
        <v/>
      </c>
      <c r="E19" s="9" t="str">
        <f t="shared" si="2"/>
        <v/>
      </c>
      <c r="F19" s="7"/>
      <c r="G19" s="9" t="str">
        <f t="shared" si="3"/>
        <v/>
      </c>
      <c r="H19" s="9" t="str">
        <f t="shared" si="4"/>
        <v/>
      </c>
      <c r="I19" s="7"/>
      <c r="J19" s="9" t="str">
        <f t="shared" si="5"/>
        <v/>
      </c>
      <c r="K19" s="9" t="str">
        <f t="shared" si="6"/>
        <v/>
      </c>
      <c r="L19" s="7"/>
      <c r="M19" s="9" t="str">
        <f t="shared" si="7"/>
        <v/>
      </c>
      <c r="N19" s="9" t="str">
        <f t="shared" si="8"/>
        <v/>
      </c>
      <c r="O19" s="7"/>
      <c r="P19" s="9" t="str">
        <f t="shared" si="9"/>
        <v/>
      </c>
      <c r="Q19" s="9" t="str">
        <f t="shared" si="10"/>
        <v/>
      </c>
      <c r="R19" s="7"/>
      <c r="S19" s="9" t="str">
        <f t="shared" si="11"/>
        <v/>
      </c>
      <c r="T19" s="9" t="str">
        <f t="shared" si="12"/>
        <v/>
      </c>
      <c r="U19" s="9">
        <f t="shared" si="13"/>
        <v>0</v>
      </c>
      <c r="V19" s="10">
        <f t="shared" si="14"/>
        <v>0</v>
      </c>
      <c r="W19" s="9">
        <f t="shared" si="15"/>
        <v>1</v>
      </c>
      <c r="X19" s="8" t="str">
        <f t="shared" si="16"/>
        <v>E2</v>
      </c>
    </row>
    <row r="20" spans="1:24" s="11" customFormat="1" ht="23.1" customHeight="1">
      <c r="A20" s="8">
        <v>764</v>
      </c>
      <c r="B20" s="57" t="str">
        <f>IF('STUDENT NAMES'!D15&lt;&gt;"",'STUDENT NAMES'!D15,"")</f>
        <v/>
      </c>
      <c r="C20" s="7"/>
      <c r="D20" s="9" t="str">
        <f t="shared" si="1"/>
        <v/>
      </c>
      <c r="E20" s="9" t="str">
        <f t="shared" si="2"/>
        <v/>
      </c>
      <c r="F20" s="7"/>
      <c r="G20" s="9" t="str">
        <f t="shared" si="3"/>
        <v/>
      </c>
      <c r="H20" s="9" t="str">
        <f t="shared" si="4"/>
        <v/>
      </c>
      <c r="I20" s="7"/>
      <c r="J20" s="9" t="str">
        <f t="shared" si="5"/>
        <v/>
      </c>
      <c r="K20" s="9" t="str">
        <f t="shared" si="6"/>
        <v/>
      </c>
      <c r="L20" s="7"/>
      <c r="M20" s="9" t="str">
        <f t="shared" si="7"/>
        <v/>
      </c>
      <c r="N20" s="9" t="str">
        <f t="shared" si="8"/>
        <v/>
      </c>
      <c r="O20" s="7"/>
      <c r="P20" s="9" t="str">
        <f t="shared" si="9"/>
        <v/>
      </c>
      <c r="Q20" s="9" t="str">
        <f t="shared" si="10"/>
        <v/>
      </c>
      <c r="R20" s="7"/>
      <c r="S20" s="9" t="str">
        <f t="shared" si="11"/>
        <v/>
      </c>
      <c r="T20" s="9" t="str">
        <f t="shared" si="12"/>
        <v/>
      </c>
      <c r="U20" s="9">
        <f t="shared" si="13"/>
        <v>0</v>
      </c>
      <c r="V20" s="10">
        <f t="shared" si="14"/>
        <v>0</v>
      </c>
      <c r="W20" s="9">
        <f t="shared" si="15"/>
        <v>1</v>
      </c>
      <c r="X20" s="8" t="str">
        <f t="shared" si="16"/>
        <v>E2</v>
      </c>
    </row>
    <row r="21" spans="1:24" s="11" customFormat="1" ht="23.1" customHeight="1">
      <c r="A21" s="8">
        <v>765</v>
      </c>
      <c r="B21" s="57" t="str">
        <f>IF('STUDENT NAMES'!D16&lt;&gt;"",'STUDENT NAMES'!D16,"")</f>
        <v/>
      </c>
      <c r="C21" s="7"/>
      <c r="D21" s="9" t="str">
        <f t="shared" si="1"/>
        <v/>
      </c>
      <c r="E21" s="9" t="str">
        <f t="shared" si="2"/>
        <v/>
      </c>
      <c r="F21" s="7"/>
      <c r="G21" s="9" t="str">
        <f t="shared" si="3"/>
        <v/>
      </c>
      <c r="H21" s="9" t="str">
        <f t="shared" si="4"/>
        <v/>
      </c>
      <c r="I21" s="7"/>
      <c r="J21" s="9" t="str">
        <f t="shared" si="5"/>
        <v/>
      </c>
      <c r="K21" s="9" t="str">
        <f t="shared" si="6"/>
        <v/>
      </c>
      <c r="L21" s="7"/>
      <c r="M21" s="9" t="str">
        <f t="shared" si="7"/>
        <v/>
      </c>
      <c r="N21" s="9" t="str">
        <f t="shared" si="8"/>
        <v/>
      </c>
      <c r="O21" s="7"/>
      <c r="P21" s="9" t="str">
        <f t="shared" si="9"/>
        <v/>
      </c>
      <c r="Q21" s="9" t="str">
        <f t="shared" si="10"/>
        <v/>
      </c>
      <c r="R21" s="7"/>
      <c r="S21" s="9" t="str">
        <f t="shared" si="11"/>
        <v/>
      </c>
      <c r="T21" s="9" t="str">
        <f t="shared" si="12"/>
        <v/>
      </c>
      <c r="U21" s="9">
        <f t="shared" si="13"/>
        <v>0</v>
      </c>
      <c r="V21" s="10">
        <f t="shared" si="14"/>
        <v>0</v>
      </c>
      <c r="W21" s="9">
        <f t="shared" si="15"/>
        <v>1</v>
      </c>
      <c r="X21" s="8" t="str">
        <f t="shared" si="16"/>
        <v>E2</v>
      </c>
    </row>
    <row r="22" spans="1:24" s="11" customFormat="1" ht="23.1" customHeight="1">
      <c r="A22" s="8">
        <v>766</v>
      </c>
      <c r="B22" s="57" t="str">
        <f>IF('STUDENT NAMES'!D17&lt;&gt;"",'STUDENT NAMES'!D17,"")</f>
        <v/>
      </c>
      <c r="C22" s="7"/>
      <c r="D22" s="9" t="str">
        <f t="shared" si="1"/>
        <v/>
      </c>
      <c r="E22" s="9" t="str">
        <f t="shared" si="2"/>
        <v/>
      </c>
      <c r="F22" s="7"/>
      <c r="G22" s="9" t="str">
        <f t="shared" si="3"/>
        <v/>
      </c>
      <c r="H22" s="9" t="str">
        <f t="shared" si="4"/>
        <v/>
      </c>
      <c r="I22" s="7"/>
      <c r="J22" s="9" t="str">
        <f t="shared" si="5"/>
        <v/>
      </c>
      <c r="K22" s="9" t="str">
        <f t="shared" si="6"/>
        <v/>
      </c>
      <c r="L22" s="7"/>
      <c r="M22" s="9" t="str">
        <f t="shared" si="7"/>
        <v/>
      </c>
      <c r="N22" s="9" t="str">
        <f t="shared" si="8"/>
        <v/>
      </c>
      <c r="O22" s="7"/>
      <c r="P22" s="9" t="str">
        <f t="shared" si="9"/>
        <v/>
      </c>
      <c r="Q22" s="9" t="str">
        <f t="shared" si="10"/>
        <v/>
      </c>
      <c r="R22" s="7"/>
      <c r="S22" s="9" t="str">
        <f t="shared" si="11"/>
        <v/>
      </c>
      <c r="T22" s="9" t="str">
        <f t="shared" si="12"/>
        <v/>
      </c>
      <c r="U22" s="9">
        <f t="shared" si="13"/>
        <v>0</v>
      </c>
      <c r="V22" s="10">
        <f t="shared" si="14"/>
        <v>0</v>
      </c>
      <c r="W22" s="9">
        <f t="shared" si="15"/>
        <v>1</v>
      </c>
      <c r="X22" s="8" t="str">
        <f t="shared" si="16"/>
        <v>E2</v>
      </c>
    </row>
    <row r="23" spans="1:24" s="11" customFormat="1" ht="23.1" customHeight="1">
      <c r="A23" s="8">
        <v>767</v>
      </c>
      <c r="B23" s="57" t="str">
        <f>IF('STUDENT NAMES'!D18&lt;&gt;"",'STUDENT NAMES'!D18,"")</f>
        <v/>
      </c>
      <c r="C23" s="7"/>
      <c r="D23" s="9" t="str">
        <f t="shared" si="1"/>
        <v/>
      </c>
      <c r="E23" s="9" t="str">
        <f t="shared" si="2"/>
        <v/>
      </c>
      <c r="F23" s="7"/>
      <c r="G23" s="9" t="str">
        <f t="shared" si="3"/>
        <v/>
      </c>
      <c r="H23" s="9" t="str">
        <f t="shared" si="4"/>
        <v/>
      </c>
      <c r="I23" s="7"/>
      <c r="J23" s="9" t="str">
        <f t="shared" si="5"/>
        <v/>
      </c>
      <c r="K23" s="9" t="str">
        <f t="shared" si="6"/>
        <v/>
      </c>
      <c r="L23" s="7"/>
      <c r="M23" s="9" t="str">
        <f t="shared" si="7"/>
        <v/>
      </c>
      <c r="N23" s="9" t="str">
        <f t="shared" si="8"/>
        <v/>
      </c>
      <c r="O23" s="7"/>
      <c r="P23" s="9" t="str">
        <f t="shared" si="9"/>
        <v/>
      </c>
      <c r="Q23" s="9" t="str">
        <f t="shared" si="10"/>
        <v/>
      </c>
      <c r="R23" s="7"/>
      <c r="S23" s="9" t="str">
        <f t="shared" si="11"/>
        <v/>
      </c>
      <c r="T23" s="9" t="str">
        <f t="shared" si="12"/>
        <v/>
      </c>
      <c r="U23" s="9">
        <f t="shared" si="13"/>
        <v>0</v>
      </c>
      <c r="V23" s="10">
        <f t="shared" si="14"/>
        <v>0</v>
      </c>
      <c r="W23" s="9">
        <f t="shared" si="15"/>
        <v>1</v>
      </c>
      <c r="X23" s="8" t="str">
        <f t="shared" si="16"/>
        <v>E2</v>
      </c>
    </row>
    <row r="24" spans="1:24" s="11" customFormat="1" ht="23.1" customHeight="1">
      <c r="A24" s="8">
        <v>768</v>
      </c>
      <c r="B24" s="57" t="str">
        <f>IF('STUDENT NAMES'!D19&lt;&gt;"",'STUDENT NAMES'!D19,"")</f>
        <v/>
      </c>
      <c r="C24" s="7"/>
      <c r="D24" s="9" t="str">
        <f t="shared" si="1"/>
        <v/>
      </c>
      <c r="E24" s="9" t="str">
        <f t="shared" si="2"/>
        <v/>
      </c>
      <c r="F24" s="7"/>
      <c r="G24" s="9" t="str">
        <f t="shared" si="3"/>
        <v/>
      </c>
      <c r="H24" s="9" t="str">
        <f t="shared" si="4"/>
        <v/>
      </c>
      <c r="I24" s="7"/>
      <c r="J24" s="9" t="str">
        <f t="shared" si="5"/>
        <v/>
      </c>
      <c r="K24" s="9" t="str">
        <f t="shared" si="6"/>
        <v/>
      </c>
      <c r="L24" s="7"/>
      <c r="M24" s="9" t="str">
        <f t="shared" si="7"/>
        <v/>
      </c>
      <c r="N24" s="9" t="str">
        <f t="shared" si="8"/>
        <v/>
      </c>
      <c r="O24" s="7"/>
      <c r="P24" s="9" t="str">
        <f t="shared" si="9"/>
        <v/>
      </c>
      <c r="Q24" s="9" t="str">
        <f t="shared" si="10"/>
        <v/>
      </c>
      <c r="R24" s="7"/>
      <c r="S24" s="9" t="str">
        <f t="shared" si="11"/>
        <v/>
      </c>
      <c r="T24" s="9" t="str">
        <f t="shared" si="12"/>
        <v/>
      </c>
      <c r="U24" s="9">
        <f t="shared" si="13"/>
        <v>0</v>
      </c>
      <c r="V24" s="10">
        <f t="shared" si="14"/>
        <v>0</v>
      </c>
      <c r="W24" s="9">
        <f t="shared" si="15"/>
        <v>1</v>
      </c>
      <c r="X24" s="8" t="str">
        <f t="shared" si="16"/>
        <v>E2</v>
      </c>
    </row>
    <row r="25" spans="1:24" s="11" customFormat="1" ht="23.1" customHeight="1">
      <c r="A25" s="8">
        <v>769</v>
      </c>
      <c r="B25" s="57" t="str">
        <f>IF('STUDENT NAMES'!D20&lt;&gt;"",'STUDENT NAMES'!D20,"")</f>
        <v/>
      </c>
      <c r="C25" s="7"/>
      <c r="D25" s="9" t="str">
        <f t="shared" si="1"/>
        <v/>
      </c>
      <c r="E25" s="9" t="str">
        <f t="shared" si="2"/>
        <v/>
      </c>
      <c r="F25" s="7"/>
      <c r="G25" s="9" t="str">
        <f t="shared" si="3"/>
        <v/>
      </c>
      <c r="H25" s="9" t="str">
        <f t="shared" si="4"/>
        <v/>
      </c>
      <c r="I25" s="7"/>
      <c r="J25" s="9" t="str">
        <f t="shared" si="5"/>
        <v/>
      </c>
      <c r="K25" s="9" t="str">
        <f t="shared" si="6"/>
        <v/>
      </c>
      <c r="L25" s="7"/>
      <c r="M25" s="9" t="str">
        <f t="shared" si="7"/>
        <v/>
      </c>
      <c r="N25" s="9" t="str">
        <f t="shared" si="8"/>
        <v/>
      </c>
      <c r="O25" s="7"/>
      <c r="P25" s="9" t="str">
        <f t="shared" si="9"/>
        <v/>
      </c>
      <c r="Q25" s="9" t="str">
        <f t="shared" si="10"/>
        <v/>
      </c>
      <c r="R25" s="7"/>
      <c r="S25" s="9" t="str">
        <f t="shared" si="11"/>
        <v/>
      </c>
      <c r="T25" s="9" t="str">
        <f t="shared" si="12"/>
        <v/>
      </c>
      <c r="U25" s="9">
        <f t="shared" si="13"/>
        <v>0</v>
      </c>
      <c r="V25" s="10">
        <f t="shared" si="14"/>
        <v>0</v>
      </c>
      <c r="W25" s="9">
        <f t="shared" si="15"/>
        <v>1</v>
      </c>
      <c r="X25" s="8" t="str">
        <f t="shared" si="16"/>
        <v>E2</v>
      </c>
    </row>
    <row r="26" spans="1:24" s="11" customFormat="1" ht="23.1" customHeight="1">
      <c r="A26" s="8">
        <v>770</v>
      </c>
      <c r="B26" s="57" t="str">
        <f>IF('STUDENT NAMES'!D21&lt;&gt;"",'STUDENT NAMES'!D21,"")</f>
        <v/>
      </c>
      <c r="C26" s="7"/>
      <c r="D26" s="9" t="str">
        <f t="shared" si="1"/>
        <v/>
      </c>
      <c r="E26" s="9" t="str">
        <f t="shared" si="2"/>
        <v/>
      </c>
      <c r="F26" s="7"/>
      <c r="G26" s="9" t="str">
        <f t="shared" si="3"/>
        <v/>
      </c>
      <c r="H26" s="9" t="str">
        <f t="shared" si="4"/>
        <v/>
      </c>
      <c r="I26" s="7"/>
      <c r="J26" s="9" t="str">
        <f t="shared" si="5"/>
        <v/>
      </c>
      <c r="K26" s="9" t="str">
        <f t="shared" si="6"/>
        <v/>
      </c>
      <c r="L26" s="7"/>
      <c r="M26" s="9" t="str">
        <f t="shared" si="7"/>
        <v/>
      </c>
      <c r="N26" s="9" t="str">
        <f t="shared" si="8"/>
        <v/>
      </c>
      <c r="O26" s="7"/>
      <c r="P26" s="9" t="str">
        <f t="shared" si="9"/>
        <v/>
      </c>
      <c r="Q26" s="9" t="str">
        <f t="shared" si="10"/>
        <v/>
      </c>
      <c r="R26" s="7"/>
      <c r="S26" s="9" t="str">
        <f t="shared" si="11"/>
        <v/>
      </c>
      <c r="T26" s="9" t="str">
        <f t="shared" si="12"/>
        <v/>
      </c>
      <c r="U26" s="9">
        <f t="shared" si="13"/>
        <v>0</v>
      </c>
      <c r="V26" s="10">
        <f t="shared" si="14"/>
        <v>0</v>
      </c>
      <c r="W26" s="9">
        <f t="shared" si="15"/>
        <v>1</v>
      </c>
      <c r="X26" s="8" t="str">
        <f t="shared" si="16"/>
        <v>E2</v>
      </c>
    </row>
    <row r="27" spans="1:24" s="11" customFormat="1" ht="23.1" customHeight="1">
      <c r="A27" s="8">
        <v>771</v>
      </c>
      <c r="B27" s="57" t="str">
        <f>IF('STUDENT NAMES'!D22&lt;&gt;"",'STUDENT NAMES'!D22,"")</f>
        <v/>
      </c>
      <c r="C27" s="7"/>
      <c r="D27" s="9" t="str">
        <f t="shared" si="1"/>
        <v/>
      </c>
      <c r="E27" s="9" t="str">
        <f t="shared" si="2"/>
        <v/>
      </c>
      <c r="F27" s="7"/>
      <c r="G27" s="9" t="str">
        <f t="shared" si="3"/>
        <v/>
      </c>
      <c r="H27" s="9" t="str">
        <f t="shared" si="4"/>
        <v/>
      </c>
      <c r="I27" s="7"/>
      <c r="J27" s="9" t="str">
        <f t="shared" si="5"/>
        <v/>
      </c>
      <c r="K27" s="9" t="str">
        <f t="shared" si="6"/>
        <v/>
      </c>
      <c r="L27" s="7"/>
      <c r="M27" s="9" t="str">
        <f t="shared" si="7"/>
        <v/>
      </c>
      <c r="N27" s="9" t="str">
        <f t="shared" si="8"/>
        <v/>
      </c>
      <c r="O27" s="7"/>
      <c r="P27" s="9" t="str">
        <f t="shared" si="9"/>
        <v/>
      </c>
      <c r="Q27" s="9" t="str">
        <f t="shared" si="10"/>
        <v/>
      </c>
      <c r="R27" s="7"/>
      <c r="S27" s="9" t="str">
        <f t="shared" si="11"/>
        <v/>
      </c>
      <c r="T27" s="9" t="str">
        <f t="shared" si="12"/>
        <v/>
      </c>
      <c r="U27" s="9">
        <f t="shared" si="13"/>
        <v>0</v>
      </c>
      <c r="V27" s="10">
        <f t="shared" si="14"/>
        <v>0</v>
      </c>
      <c r="W27" s="9">
        <f t="shared" si="15"/>
        <v>1</v>
      </c>
      <c r="X27" s="8" t="str">
        <f t="shared" si="16"/>
        <v>E2</v>
      </c>
    </row>
    <row r="28" spans="1:24" s="11" customFormat="1" ht="23.1" customHeight="1">
      <c r="A28" s="8">
        <v>772</v>
      </c>
      <c r="B28" s="57" t="str">
        <f>IF('STUDENT NAMES'!D23&lt;&gt;"",'STUDENT NAMES'!D23,"")</f>
        <v/>
      </c>
      <c r="C28" s="7"/>
      <c r="D28" s="9" t="str">
        <f t="shared" si="1"/>
        <v/>
      </c>
      <c r="E28" s="9" t="str">
        <f t="shared" si="2"/>
        <v/>
      </c>
      <c r="F28" s="7"/>
      <c r="G28" s="9" t="str">
        <f t="shared" si="3"/>
        <v/>
      </c>
      <c r="H28" s="9" t="str">
        <f t="shared" si="4"/>
        <v/>
      </c>
      <c r="I28" s="7"/>
      <c r="J28" s="9" t="str">
        <f t="shared" si="5"/>
        <v/>
      </c>
      <c r="K28" s="9" t="str">
        <f t="shared" si="6"/>
        <v/>
      </c>
      <c r="L28" s="7"/>
      <c r="M28" s="9" t="str">
        <f t="shared" si="7"/>
        <v/>
      </c>
      <c r="N28" s="9" t="str">
        <f t="shared" si="8"/>
        <v/>
      </c>
      <c r="O28" s="7"/>
      <c r="P28" s="9" t="str">
        <f t="shared" si="9"/>
        <v/>
      </c>
      <c r="Q28" s="9" t="str">
        <f t="shared" si="10"/>
        <v/>
      </c>
      <c r="R28" s="7"/>
      <c r="S28" s="9" t="str">
        <f t="shared" si="11"/>
        <v/>
      </c>
      <c r="T28" s="9" t="str">
        <f t="shared" si="12"/>
        <v/>
      </c>
      <c r="U28" s="9">
        <f t="shared" si="13"/>
        <v>0</v>
      </c>
      <c r="V28" s="10">
        <f t="shared" si="14"/>
        <v>0</v>
      </c>
      <c r="W28" s="9">
        <f t="shared" si="15"/>
        <v>1</v>
      </c>
      <c r="X28" s="8" t="str">
        <f t="shared" si="16"/>
        <v>E2</v>
      </c>
    </row>
    <row r="29" spans="1:24" s="11" customFormat="1" ht="18.75" customHeight="1">
      <c r="A29" s="8">
        <v>773</v>
      </c>
      <c r="B29" s="57" t="str">
        <f>IF('STUDENT NAMES'!D24&lt;&gt;"",'STUDENT NAMES'!D24,"")</f>
        <v/>
      </c>
      <c r="C29" s="7"/>
      <c r="D29" s="9" t="str">
        <f t="shared" si="1"/>
        <v/>
      </c>
      <c r="E29" s="9" t="str">
        <f t="shared" si="2"/>
        <v/>
      </c>
      <c r="F29" s="7"/>
      <c r="G29" s="9" t="str">
        <f t="shared" si="3"/>
        <v/>
      </c>
      <c r="H29" s="9" t="str">
        <f t="shared" si="4"/>
        <v/>
      </c>
      <c r="I29" s="7"/>
      <c r="J29" s="9" t="str">
        <f t="shared" si="5"/>
        <v/>
      </c>
      <c r="K29" s="9" t="str">
        <f t="shared" si="6"/>
        <v/>
      </c>
      <c r="L29" s="7"/>
      <c r="M29" s="9" t="str">
        <f t="shared" si="7"/>
        <v/>
      </c>
      <c r="N29" s="9" t="str">
        <f t="shared" si="8"/>
        <v/>
      </c>
      <c r="O29" s="7"/>
      <c r="P29" s="9" t="str">
        <f t="shared" si="9"/>
        <v/>
      </c>
      <c r="Q29" s="9" t="str">
        <f t="shared" si="10"/>
        <v/>
      </c>
      <c r="R29" s="7"/>
      <c r="S29" s="9" t="str">
        <f t="shared" si="11"/>
        <v/>
      </c>
      <c r="T29" s="9" t="str">
        <f t="shared" si="12"/>
        <v/>
      </c>
      <c r="U29" s="9">
        <f t="shared" si="13"/>
        <v>0</v>
      </c>
      <c r="V29" s="10">
        <f t="shared" si="14"/>
        <v>0</v>
      </c>
      <c r="W29" s="9">
        <f t="shared" si="15"/>
        <v>1</v>
      </c>
      <c r="X29" s="8" t="str">
        <f t="shared" si="16"/>
        <v>E2</v>
      </c>
    </row>
    <row r="30" spans="1:24" s="11" customFormat="1" ht="18.75" customHeight="1">
      <c r="A30" s="8">
        <v>774</v>
      </c>
      <c r="B30" s="57" t="str">
        <f>IF('STUDENT NAMES'!D25&lt;&gt;"",'STUDENT NAMES'!D25,"")</f>
        <v/>
      </c>
      <c r="C30" s="7"/>
      <c r="D30" s="9" t="str">
        <f t="shared" si="1"/>
        <v/>
      </c>
      <c r="E30" s="9" t="str">
        <f t="shared" si="2"/>
        <v/>
      </c>
      <c r="F30" s="7"/>
      <c r="G30" s="9" t="str">
        <f t="shared" si="3"/>
        <v/>
      </c>
      <c r="H30" s="9" t="str">
        <f t="shared" si="4"/>
        <v/>
      </c>
      <c r="I30" s="7"/>
      <c r="J30" s="9" t="str">
        <f t="shared" si="5"/>
        <v/>
      </c>
      <c r="K30" s="9" t="str">
        <f t="shared" si="6"/>
        <v/>
      </c>
      <c r="L30" s="7"/>
      <c r="M30" s="9" t="str">
        <f t="shared" si="7"/>
        <v/>
      </c>
      <c r="N30" s="9" t="str">
        <f t="shared" si="8"/>
        <v/>
      </c>
      <c r="O30" s="7"/>
      <c r="P30" s="9" t="str">
        <f t="shared" si="9"/>
        <v/>
      </c>
      <c r="Q30" s="9" t="str">
        <f t="shared" si="10"/>
        <v/>
      </c>
      <c r="R30" s="7"/>
      <c r="S30" s="9" t="str">
        <f t="shared" si="11"/>
        <v/>
      </c>
      <c r="T30" s="9" t="str">
        <f t="shared" si="12"/>
        <v/>
      </c>
      <c r="U30" s="9">
        <f t="shared" si="13"/>
        <v>0</v>
      </c>
      <c r="V30" s="10">
        <f t="shared" si="14"/>
        <v>0</v>
      </c>
      <c r="W30" s="9">
        <f t="shared" si="15"/>
        <v>1</v>
      </c>
      <c r="X30" s="8" t="str">
        <f t="shared" si="16"/>
        <v>E2</v>
      </c>
    </row>
    <row r="31" spans="1:24" s="11" customFormat="1" ht="18.75" customHeight="1">
      <c r="A31" s="8">
        <v>775</v>
      </c>
      <c r="B31" s="57" t="str">
        <f>IF('STUDENT NAMES'!D26&lt;&gt;"",'STUDENT NAMES'!D26,"")</f>
        <v/>
      </c>
      <c r="C31" s="7"/>
      <c r="D31" s="9" t="str">
        <f t="shared" si="1"/>
        <v/>
      </c>
      <c r="E31" s="9" t="str">
        <f t="shared" si="2"/>
        <v/>
      </c>
      <c r="F31" s="7"/>
      <c r="G31" s="9" t="str">
        <f t="shared" si="3"/>
        <v/>
      </c>
      <c r="H31" s="9" t="str">
        <f t="shared" si="4"/>
        <v/>
      </c>
      <c r="I31" s="7"/>
      <c r="J31" s="9" t="str">
        <f t="shared" si="5"/>
        <v/>
      </c>
      <c r="K31" s="9" t="str">
        <f t="shared" si="6"/>
        <v/>
      </c>
      <c r="L31" s="7"/>
      <c r="M31" s="9" t="str">
        <f t="shared" si="7"/>
        <v/>
      </c>
      <c r="N31" s="9" t="str">
        <f t="shared" si="8"/>
        <v/>
      </c>
      <c r="O31" s="7"/>
      <c r="P31" s="9" t="str">
        <f t="shared" si="9"/>
        <v/>
      </c>
      <c r="Q31" s="9" t="str">
        <f t="shared" si="10"/>
        <v/>
      </c>
      <c r="R31" s="7"/>
      <c r="S31" s="9" t="str">
        <f t="shared" si="11"/>
        <v/>
      </c>
      <c r="T31" s="9" t="str">
        <f t="shared" si="12"/>
        <v/>
      </c>
      <c r="U31" s="9">
        <f t="shared" si="13"/>
        <v>0</v>
      </c>
      <c r="V31" s="10">
        <f t="shared" si="14"/>
        <v>0</v>
      </c>
      <c r="W31" s="9">
        <f t="shared" si="15"/>
        <v>1</v>
      </c>
      <c r="X31" s="8" t="str">
        <f t="shared" si="16"/>
        <v>E2</v>
      </c>
    </row>
    <row r="32" spans="1:24" s="11" customFormat="1" ht="18.75" customHeight="1">
      <c r="A32" s="8">
        <v>776</v>
      </c>
      <c r="B32" s="57" t="str">
        <f>IF('STUDENT NAMES'!D27&lt;&gt;"",'STUDENT NAMES'!D27,"")</f>
        <v/>
      </c>
      <c r="C32" s="7"/>
      <c r="D32" s="9" t="str">
        <f t="shared" si="1"/>
        <v/>
      </c>
      <c r="E32" s="9" t="str">
        <f t="shared" si="2"/>
        <v/>
      </c>
      <c r="F32" s="7"/>
      <c r="G32" s="9" t="str">
        <f t="shared" si="3"/>
        <v/>
      </c>
      <c r="H32" s="9" t="str">
        <f t="shared" si="4"/>
        <v/>
      </c>
      <c r="I32" s="7"/>
      <c r="J32" s="9" t="str">
        <f t="shared" si="5"/>
        <v/>
      </c>
      <c r="K32" s="9" t="str">
        <f t="shared" si="6"/>
        <v/>
      </c>
      <c r="L32" s="7"/>
      <c r="M32" s="9" t="str">
        <f t="shared" si="7"/>
        <v/>
      </c>
      <c r="N32" s="9" t="str">
        <f t="shared" si="8"/>
        <v/>
      </c>
      <c r="O32" s="7"/>
      <c r="P32" s="9" t="str">
        <f t="shared" si="9"/>
        <v/>
      </c>
      <c r="Q32" s="9" t="str">
        <f t="shared" si="10"/>
        <v/>
      </c>
      <c r="R32" s="7"/>
      <c r="S32" s="9" t="str">
        <f t="shared" si="11"/>
        <v/>
      </c>
      <c r="T32" s="9" t="str">
        <f t="shared" si="12"/>
        <v/>
      </c>
      <c r="U32" s="9">
        <f t="shared" si="13"/>
        <v>0</v>
      </c>
      <c r="V32" s="10">
        <f t="shared" si="14"/>
        <v>0</v>
      </c>
      <c r="W32" s="9">
        <f t="shared" si="15"/>
        <v>1</v>
      </c>
      <c r="X32" s="8" t="str">
        <f t="shared" si="16"/>
        <v>E2</v>
      </c>
    </row>
    <row r="33" spans="1:24" s="11" customFormat="1" ht="18.75" customHeight="1">
      <c r="A33" s="8">
        <v>777</v>
      </c>
      <c r="B33" s="57" t="str">
        <f>IF('STUDENT NAMES'!D28&lt;&gt;"",'STUDENT NAMES'!D28,"")</f>
        <v/>
      </c>
      <c r="C33" s="7"/>
      <c r="D33" s="9" t="str">
        <f t="shared" si="1"/>
        <v/>
      </c>
      <c r="E33" s="9" t="str">
        <f t="shared" si="2"/>
        <v/>
      </c>
      <c r="F33" s="7"/>
      <c r="G33" s="9" t="str">
        <f t="shared" si="3"/>
        <v/>
      </c>
      <c r="H33" s="9" t="str">
        <f t="shared" si="4"/>
        <v/>
      </c>
      <c r="I33" s="7"/>
      <c r="J33" s="9" t="str">
        <f t="shared" si="5"/>
        <v/>
      </c>
      <c r="K33" s="9" t="str">
        <f t="shared" si="6"/>
        <v/>
      </c>
      <c r="L33" s="7"/>
      <c r="M33" s="9" t="str">
        <f t="shared" si="7"/>
        <v/>
      </c>
      <c r="N33" s="9" t="str">
        <f t="shared" si="8"/>
        <v/>
      </c>
      <c r="O33" s="7"/>
      <c r="P33" s="9" t="str">
        <f t="shared" si="9"/>
        <v/>
      </c>
      <c r="Q33" s="9" t="str">
        <f t="shared" si="10"/>
        <v/>
      </c>
      <c r="R33" s="7"/>
      <c r="S33" s="9" t="str">
        <f t="shared" si="11"/>
        <v/>
      </c>
      <c r="T33" s="9" t="str">
        <f t="shared" si="12"/>
        <v/>
      </c>
      <c r="U33" s="9">
        <f t="shared" si="13"/>
        <v>0</v>
      </c>
      <c r="V33" s="10">
        <f t="shared" si="14"/>
        <v>0</v>
      </c>
      <c r="W33" s="9">
        <f t="shared" si="15"/>
        <v>1</v>
      </c>
      <c r="X33" s="8" t="str">
        <f t="shared" si="16"/>
        <v>E2</v>
      </c>
    </row>
    <row r="34" spans="1:24" s="11" customFormat="1" ht="18.75" customHeight="1">
      <c r="A34" s="8">
        <v>778</v>
      </c>
      <c r="B34" s="57" t="str">
        <f>IF('STUDENT NAMES'!D29&lt;&gt;"",'STUDENT NAMES'!D29,"")</f>
        <v/>
      </c>
      <c r="C34" s="7"/>
      <c r="D34" s="9" t="str">
        <f t="shared" si="1"/>
        <v/>
      </c>
      <c r="E34" s="9" t="str">
        <f t="shared" si="2"/>
        <v/>
      </c>
      <c r="F34" s="7"/>
      <c r="G34" s="9" t="str">
        <f t="shared" si="3"/>
        <v/>
      </c>
      <c r="H34" s="9" t="str">
        <f t="shared" si="4"/>
        <v/>
      </c>
      <c r="I34" s="7"/>
      <c r="J34" s="9" t="str">
        <f t="shared" si="5"/>
        <v/>
      </c>
      <c r="K34" s="9" t="str">
        <f t="shared" si="6"/>
        <v/>
      </c>
      <c r="L34" s="7"/>
      <c r="M34" s="9" t="str">
        <f t="shared" si="7"/>
        <v/>
      </c>
      <c r="N34" s="9" t="str">
        <f t="shared" si="8"/>
        <v/>
      </c>
      <c r="O34" s="7"/>
      <c r="P34" s="9" t="str">
        <f t="shared" si="9"/>
        <v/>
      </c>
      <c r="Q34" s="9" t="str">
        <f t="shared" si="10"/>
        <v/>
      </c>
      <c r="R34" s="7"/>
      <c r="S34" s="9" t="str">
        <f t="shared" si="11"/>
        <v/>
      </c>
      <c r="T34" s="9" t="str">
        <f t="shared" si="12"/>
        <v/>
      </c>
      <c r="U34" s="9">
        <f t="shared" si="13"/>
        <v>0</v>
      </c>
      <c r="V34" s="10">
        <f t="shared" si="14"/>
        <v>0</v>
      </c>
      <c r="W34" s="9">
        <f t="shared" si="15"/>
        <v>1</v>
      </c>
      <c r="X34" s="8" t="str">
        <f t="shared" si="16"/>
        <v>E2</v>
      </c>
    </row>
    <row r="35" spans="1:24" s="11" customFormat="1" ht="23.1" customHeight="1">
      <c r="A35" s="8">
        <v>779</v>
      </c>
      <c r="B35" s="57" t="str">
        <f>IF('STUDENT NAMES'!D30&lt;&gt;"",'STUDENT NAMES'!D30,"")</f>
        <v/>
      </c>
      <c r="C35" s="7"/>
      <c r="D35" s="9" t="str">
        <f t="shared" si="1"/>
        <v/>
      </c>
      <c r="E35" s="9" t="str">
        <f t="shared" si="2"/>
        <v/>
      </c>
      <c r="F35" s="7"/>
      <c r="G35" s="9" t="str">
        <f t="shared" si="3"/>
        <v/>
      </c>
      <c r="H35" s="9" t="str">
        <f t="shared" si="4"/>
        <v/>
      </c>
      <c r="I35" s="7"/>
      <c r="J35" s="9" t="str">
        <f t="shared" si="5"/>
        <v/>
      </c>
      <c r="K35" s="9" t="str">
        <f t="shared" si="6"/>
        <v/>
      </c>
      <c r="L35" s="7"/>
      <c r="M35" s="9" t="str">
        <f t="shared" si="7"/>
        <v/>
      </c>
      <c r="N35" s="9" t="str">
        <f t="shared" si="8"/>
        <v/>
      </c>
      <c r="O35" s="7"/>
      <c r="P35" s="9" t="str">
        <f t="shared" si="9"/>
        <v/>
      </c>
      <c r="Q35" s="9" t="str">
        <f t="shared" si="10"/>
        <v/>
      </c>
      <c r="R35" s="7"/>
      <c r="S35" s="9" t="str">
        <f t="shared" si="11"/>
        <v/>
      </c>
      <c r="T35" s="9" t="str">
        <f t="shared" si="12"/>
        <v/>
      </c>
      <c r="U35" s="9">
        <f t="shared" si="13"/>
        <v>0</v>
      </c>
      <c r="V35" s="10">
        <f t="shared" si="14"/>
        <v>0</v>
      </c>
      <c r="W35" s="9">
        <f t="shared" si="15"/>
        <v>1</v>
      </c>
      <c r="X35" s="8" t="str">
        <f t="shared" si="16"/>
        <v>E2</v>
      </c>
    </row>
    <row r="36" spans="1:24" s="11" customFormat="1" ht="23.1" customHeight="1">
      <c r="A36" s="8">
        <v>780</v>
      </c>
      <c r="B36" s="57" t="str">
        <f>IF('STUDENT NAMES'!D31&lt;&gt;"",'STUDENT NAMES'!D31,"")</f>
        <v/>
      </c>
      <c r="C36" s="7"/>
      <c r="D36" s="9" t="str">
        <f t="shared" si="1"/>
        <v/>
      </c>
      <c r="E36" s="9" t="str">
        <f t="shared" si="2"/>
        <v/>
      </c>
      <c r="F36" s="7"/>
      <c r="G36" s="9" t="str">
        <f t="shared" si="3"/>
        <v/>
      </c>
      <c r="H36" s="9" t="str">
        <f t="shared" si="4"/>
        <v/>
      </c>
      <c r="I36" s="7"/>
      <c r="J36" s="9" t="str">
        <f t="shared" si="5"/>
        <v/>
      </c>
      <c r="K36" s="9" t="str">
        <f t="shared" si="6"/>
        <v/>
      </c>
      <c r="L36" s="7"/>
      <c r="M36" s="9" t="str">
        <f t="shared" si="7"/>
        <v/>
      </c>
      <c r="N36" s="9" t="str">
        <f t="shared" si="8"/>
        <v/>
      </c>
      <c r="O36" s="7"/>
      <c r="P36" s="9" t="str">
        <f t="shared" si="9"/>
        <v/>
      </c>
      <c r="Q36" s="9" t="str">
        <f t="shared" si="10"/>
        <v/>
      </c>
      <c r="R36" s="7"/>
      <c r="S36" s="9" t="str">
        <f t="shared" si="11"/>
        <v/>
      </c>
      <c r="T36" s="9" t="str">
        <f t="shared" si="12"/>
        <v/>
      </c>
      <c r="U36" s="9">
        <f t="shared" si="13"/>
        <v>0</v>
      </c>
      <c r="V36" s="10">
        <f t="shared" si="14"/>
        <v>0</v>
      </c>
      <c r="W36" s="9">
        <f t="shared" si="15"/>
        <v>1</v>
      </c>
      <c r="X36" s="8" t="str">
        <f t="shared" si="16"/>
        <v>E2</v>
      </c>
    </row>
    <row r="37" spans="1:24" s="11" customFormat="1" ht="23.1" customHeight="1">
      <c r="A37" s="8">
        <v>781</v>
      </c>
      <c r="B37" s="57" t="str">
        <f>IF('STUDENT NAMES'!D32&lt;&gt;"",'STUDENT NAMES'!D32,"")</f>
        <v/>
      </c>
      <c r="C37" s="7"/>
      <c r="D37" s="9" t="str">
        <f t="shared" si="1"/>
        <v/>
      </c>
      <c r="E37" s="9" t="str">
        <f t="shared" si="2"/>
        <v/>
      </c>
      <c r="F37" s="7"/>
      <c r="G37" s="9" t="str">
        <f t="shared" si="3"/>
        <v/>
      </c>
      <c r="H37" s="9" t="str">
        <f t="shared" si="4"/>
        <v/>
      </c>
      <c r="I37" s="7"/>
      <c r="J37" s="9" t="str">
        <f t="shared" si="5"/>
        <v/>
      </c>
      <c r="K37" s="9" t="str">
        <f t="shared" si="6"/>
        <v/>
      </c>
      <c r="L37" s="7"/>
      <c r="M37" s="9" t="str">
        <f t="shared" si="7"/>
        <v/>
      </c>
      <c r="N37" s="9" t="str">
        <f t="shared" si="8"/>
        <v/>
      </c>
      <c r="O37" s="7"/>
      <c r="P37" s="9" t="str">
        <f t="shared" si="9"/>
        <v/>
      </c>
      <c r="Q37" s="9" t="str">
        <f t="shared" si="10"/>
        <v/>
      </c>
      <c r="R37" s="7"/>
      <c r="S37" s="9" t="str">
        <f t="shared" si="11"/>
        <v/>
      </c>
      <c r="T37" s="9" t="str">
        <f t="shared" si="12"/>
        <v/>
      </c>
      <c r="U37" s="9">
        <f t="shared" si="13"/>
        <v>0</v>
      </c>
      <c r="V37" s="10">
        <f t="shared" si="14"/>
        <v>0</v>
      </c>
      <c r="W37" s="9">
        <f t="shared" si="15"/>
        <v>1</v>
      </c>
      <c r="X37" s="8" t="str">
        <f t="shared" si="16"/>
        <v>E2</v>
      </c>
    </row>
    <row r="38" spans="1:24" s="11" customFormat="1" ht="18.75" customHeight="1">
      <c r="A38" s="8">
        <v>782</v>
      </c>
      <c r="B38" s="57" t="str">
        <f>IF('STUDENT NAMES'!D33&lt;&gt;"",'STUDENT NAMES'!D33,"")</f>
        <v/>
      </c>
      <c r="C38" s="7"/>
      <c r="D38" s="9" t="str">
        <f t="shared" si="1"/>
        <v/>
      </c>
      <c r="E38" s="9" t="str">
        <f t="shared" si="2"/>
        <v/>
      </c>
      <c r="F38" s="7"/>
      <c r="G38" s="9" t="str">
        <f t="shared" si="3"/>
        <v/>
      </c>
      <c r="H38" s="9" t="str">
        <f t="shared" si="4"/>
        <v/>
      </c>
      <c r="I38" s="7"/>
      <c r="J38" s="9" t="str">
        <f t="shared" si="5"/>
        <v/>
      </c>
      <c r="K38" s="9" t="str">
        <f t="shared" si="6"/>
        <v/>
      </c>
      <c r="L38" s="7"/>
      <c r="M38" s="9" t="str">
        <f t="shared" si="7"/>
        <v/>
      </c>
      <c r="N38" s="9" t="str">
        <f t="shared" si="8"/>
        <v/>
      </c>
      <c r="O38" s="7"/>
      <c r="P38" s="9" t="str">
        <f t="shared" si="9"/>
        <v/>
      </c>
      <c r="Q38" s="9" t="str">
        <f t="shared" si="10"/>
        <v/>
      </c>
      <c r="R38" s="7"/>
      <c r="S38" s="9" t="str">
        <f t="shared" si="11"/>
        <v/>
      </c>
      <c r="T38" s="9" t="str">
        <f t="shared" si="12"/>
        <v/>
      </c>
      <c r="U38" s="9">
        <f t="shared" si="13"/>
        <v>0</v>
      </c>
      <c r="V38" s="10">
        <f t="shared" si="14"/>
        <v>0</v>
      </c>
      <c r="W38" s="9">
        <f t="shared" si="15"/>
        <v>1</v>
      </c>
      <c r="X38" s="8" t="str">
        <f t="shared" si="16"/>
        <v>E2</v>
      </c>
    </row>
    <row r="39" spans="1:24" s="11" customFormat="1" ht="18.75" customHeight="1">
      <c r="A39" s="8">
        <v>783</v>
      </c>
      <c r="B39" s="57" t="str">
        <f>IF('STUDENT NAMES'!D34&lt;&gt;"",'STUDENT NAMES'!D34,"")</f>
        <v/>
      </c>
      <c r="C39" s="7"/>
      <c r="D39" s="9" t="str">
        <f t="shared" si="1"/>
        <v/>
      </c>
      <c r="E39" s="9" t="str">
        <f t="shared" si="2"/>
        <v/>
      </c>
      <c r="F39" s="7"/>
      <c r="G39" s="9" t="str">
        <f t="shared" si="3"/>
        <v/>
      </c>
      <c r="H39" s="9" t="str">
        <f t="shared" si="4"/>
        <v/>
      </c>
      <c r="I39" s="7"/>
      <c r="J39" s="9" t="str">
        <f t="shared" si="5"/>
        <v/>
      </c>
      <c r="K39" s="9" t="str">
        <f t="shared" si="6"/>
        <v/>
      </c>
      <c r="L39" s="7"/>
      <c r="M39" s="9" t="str">
        <f t="shared" si="7"/>
        <v/>
      </c>
      <c r="N39" s="9" t="str">
        <f t="shared" si="8"/>
        <v/>
      </c>
      <c r="O39" s="7"/>
      <c r="P39" s="9" t="str">
        <f t="shared" si="9"/>
        <v/>
      </c>
      <c r="Q39" s="9" t="str">
        <f t="shared" si="10"/>
        <v/>
      </c>
      <c r="R39" s="7"/>
      <c r="S39" s="9" t="str">
        <f t="shared" si="11"/>
        <v/>
      </c>
      <c r="T39" s="9" t="str">
        <f t="shared" si="12"/>
        <v/>
      </c>
      <c r="U39" s="9">
        <f t="shared" si="13"/>
        <v>0</v>
      </c>
      <c r="V39" s="10">
        <f t="shared" si="14"/>
        <v>0</v>
      </c>
      <c r="W39" s="9">
        <f t="shared" si="15"/>
        <v>1</v>
      </c>
      <c r="X39" s="8" t="str">
        <f t="shared" si="16"/>
        <v>E2</v>
      </c>
    </row>
    <row r="40" spans="1:24" s="11" customFormat="1" ht="18.75" customHeight="1">
      <c r="A40" s="8">
        <v>784</v>
      </c>
      <c r="B40" s="57" t="str">
        <f>IF('STUDENT NAMES'!D35&lt;&gt;"",'STUDENT NAMES'!D35,"")</f>
        <v/>
      </c>
      <c r="C40" s="7"/>
      <c r="D40" s="9" t="str">
        <f t="shared" si="1"/>
        <v/>
      </c>
      <c r="E40" s="9" t="str">
        <f t="shared" si="2"/>
        <v/>
      </c>
      <c r="F40" s="7"/>
      <c r="G40" s="9" t="str">
        <f t="shared" si="3"/>
        <v/>
      </c>
      <c r="H40" s="9" t="str">
        <f t="shared" si="4"/>
        <v/>
      </c>
      <c r="I40" s="7"/>
      <c r="J40" s="9" t="str">
        <f t="shared" si="5"/>
        <v/>
      </c>
      <c r="K40" s="9" t="str">
        <f t="shared" si="6"/>
        <v/>
      </c>
      <c r="L40" s="7"/>
      <c r="M40" s="9" t="str">
        <f t="shared" si="7"/>
        <v/>
      </c>
      <c r="N40" s="9" t="str">
        <f t="shared" si="8"/>
        <v/>
      </c>
      <c r="O40" s="7"/>
      <c r="P40" s="9" t="str">
        <f t="shared" si="9"/>
        <v/>
      </c>
      <c r="Q40" s="9" t="str">
        <f t="shared" si="10"/>
        <v/>
      </c>
      <c r="R40" s="7"/>
      <c r="S40" s="9" t="str">
        <f t="shared" si="11"/>
        <v/>
      </c>
      <c r="T40" s="9" t="str">
        <f t="shared" si="12"/>
        <v/>
      </c>
      <c r="U40" s="9">
        <f t="shared" si="13"/>
        <v>0</v>
      </c>
      <c r="V40" s="10">
        <f t="shared" si="14"/>
        <v>0</v>
      </c>
      <c r="W40" s="9">
        <f t="shared" si="15"/>
        <v>1</v>
      </c>
      <c r="X40" s="8" t="str">
        <f t="shared" si="16"/>
        <v>E2</v>
      </c>
    </row>
    <row r="41" spans="1:24" s="11" customFormat="1" ht="18.75" customHeight="1">
      <c r="A41" s="8">
        <v>785</v>
      </c>
      <c r="B41" s="57" t="str">
        <f>IF('STUDENT NAMES'!D36&lt;&gt;"",'STUDENT NAMES'!D36,"")</f>
        <v/>
      </c>
      <c r="C41" s="7"/>
      <c r="D41" s="9" t="str">
        <f t="shared" si="1"/>
        <v/>
      </c>
      <c r="E41" s="9" t="str">
        <f t="shared" si="2"/>
        <v/>
      </c>
      <c r="F41" s="7"/>
      <c r="G41" s="9" t="str">
        <f t="shared" si="3"/>
        <v/>
      </c>
      <c r="H41" s="9" t="str">
        <f t="shared" si="4"/>
        <v/>
      </c>
      <c r="I41" s="7"/>
      <c r="J41" s="9" t="str">
        <f t="shared" si="5"/>
        <v/>
      </c>
      <c r="K41" s="9" t="str">
        <f t="shared" si="6"/>
        <v/>
      </c>
      <c r="L41" s="7"/>
      <c r="M41" s="9" t="str">
        <f t="shared" si="7"/>
        <v/>
      </c>
      <c r="N41" s="9" t="str">
        <f t="shared" si="8"/>
        <v/>
      </c>
      <c r="O41" s="7"/>
      <c r="P41" s="9" t="str">
        <f t="shared" si="9"/>
        <v/>
      </c>
      <c r="Q41" s="9" t="str">
        <f t="shared" si="10"/>
        <v/>
      </c>
      <c r="R41" s="7"/>
      <c r="S41" s="9" t="str">
        <f t="shared" si="11"/>
        <v/>
      </c>
      <c r="T41" s="9" t="str">
        <f t="shared" si="12"/>
        <v/>
      </c>
      <c r="U41" s="9">
        <f t="shared" si="13"/>
        <v>0</v>
      </c>
      <c r="V41" s="10">
        <f t="shared" si="14"/>
        <v>0</v>
      </c>
      <c r="W41" s="9">
        <f t="shared" si="15"/>
        <v>1</v>
      </c>
      <c r="X41" s="8" t="str">
        <f t="shared" si="16"/>
        <v>E2</v>
      </c>
    </row>
    <row r="42" spans="1:24" s="11" customFormat="1" ht="18.75" customHeight="1">
      <c r="A42" s="8">
        <v>786</v>
      </c>
      <c r="B42" s="57" t="str">
        <f>IF('STUDENT NAMES'!D37&lt;&gt;"",'STUDENT NAMES'!D37,"")</f>
        <v/>
      </c>
      <c r="C42" s="7"/>
      <c r="D42" s="9" t="str">
        <f t="shared" si="1"/>
        <v/>
      </c>
      <c r="E42" s="9" t="str">
        <f t="shared" si="2"/>
        <v/>
      </c>
      <c r="F42" s="7"/>
      <c r="G42" s="9" t="str">
        <f t="shared" si="3"/>
        <v/>
      </c>
      <c r="H42" s="9" t="str">
        <f t="shared" si="4"/>
        <v/>
      </c>
      <c r="I42" s="7"/>
      <c r="J42" s="9" t="str">
        <f t="shared" si="5"/>
        <v/>
      </c>
      <c r="K42" s="9" t="str">
        <f t="shared" si="6"/>
        <v/>
      </c>
      <c r="L42" s="7"/>
      <c r="M42" s="9" t="str">
        <f t="shared" si="7"/>
        <v/>
      </c>
      <c r="N42" s="9" t="str">
        <f t="shared" si="8"/>
        <v/>
      </c>
      <c r="O42" s="7"/>
      <c r="P42" s="9" t="str">
        <f t="shared" si="9"/>
        <v/>
      </c>
      <c r="Q42" s="9" t="str">
        <f t="shared" si="10"/>
        <v/>
      </c>
      <c r="R42" s="7"/>
      <c r="S42" s="9" t="str">
        <f t="shared" si="11"/>
        <v/>
      </c>
      <c r="T42" s="9" t="str">
        <f t="shared" si="12"/>
        <v/>
      </c>
      <c r="U42" s="9">
        <f t="shared" si="13"/>
        <v>0</v>
      </c>
      <c r="V42" s="10">
        <f t="shared" si="14"/>
        <v>0</v>
      </c>
      <c r="W42" s="9">
        <f t="shared" si="15"/>
        <v>1</v>
      </c>
      <c r="X42" s="8" t="str">
        <f t="shared" si="16"/>
        <v>E2</v>
      </c>
    </row>
    <row r="43" spans="1:24" s="11" customFormat="1" ht="18.75" customHeight="1">
      <c r="A43" s="8">
        <v>787</v>
      </c>
      <c r="B43" s="57" t="str">
        <f>IF('STUDENT NAMES'!D38&lt;&gt;"",'STUDENT NAMES'!D38,"")</f>
        <v/>
      </c>
      <c r="C43" s="7"/>
      <c r="D43" s="9" t="str">
        <f t="shared" si="1"/>
        <v/>
      </c>
      <c r="E43" s="9" t="str">
        <f t="shared" si="2"/>
        <v/>
      </c>
      <c r="F43" s="7"/>
      <c r="G43" s="9" t="str">
        <f t="shared" si="3"/>
        <v/>
      </c>
      <c r="H43" s="9" t="str">
        <f t="shared" si="4"/>
        <v/>
      </c>
      <c r="I43" s="7"/>
      <c r="J43" s="9" t="str">
        <f t="shared" si="5"/>
        <v/>
      </c>
      <c r="K43" s="9" t="str">
        <f t="shared" si="6"/>
        <v/>
      </c>
      <c r="L43" s="7"/>
      <c r="M43" s="9" t="str">
        <f t="shared" si="7"/>
        <v/>
      </c>
      <c r="N43" s="9" t="str">
        <f t="shared" si="8"/>
        <v/>
      </c>
      <c r="O43" s="7"/>
      <c r="P43" s="9" t="str">
        <f t="shared" si="9"/>
        <v/>
      </c>
      <c r="Q43" s="9" t="str">
        <f t="shared" si="10"/>
        <v/>
      </c>
      <c r="R43" s="7"/>
      <c r="S43" s="9" t="str">
        <f t="shared" si="11"/>
        <v/>
      </c>
      <c r="T43" s="9" t="str">
        <f t="shared" si="12"/>
        <v/>
      </c>
      <c r="U43" s="9">
        <f t="shared" si="13"/>
        <v>0</v>
      </c>
      <c r="V43" s="10">
        <f t="shared" si="14"/>
        <v>0</v>
      </c>
      <c r="W43" s="9">
        <f t="shared" si="15"/>
        <v>1</v>
      </c>
      <c r="X43" s="8" t="str">
        <f t="shared" si="16"/>
        <v>E2</v>
      </c>
    </row>
    <row r="44" spans="1:24" s="11" customFormat="1" ht="18.75" customHeight="1">
      <c r="A44" s="8">
        <v>788</v>
      </c>
      <c r="B44" s="57" t="str">
        <f>IF('STUDENT NAMES'!D39&lt;&gt;"",'STUDENT NAMES'!D39,"")</f>
        <v/>
      </c>
      <c r="C44" s="7"/>
      <c r="D44" s="9" t="str">
        <f t="shared" si="1"/>
        <v/>
      </c>
      <c r="E44" s="9" t="str">
        <f t="shared" si="2"/>
        <v/>
      </c>
      <c r="F44" s="7"/>
      <c r="G44" s="9" t="str">
        <f t="shared" si="3"/>
        <v/>
      </c>
      <c r="H44" s="9" t="str">
        <f t="shared" si="4"/>
        <v/>
      </c>
      <c r="I44" s="7"/>
      <c r="J44" s="9" t="str">
        <f t="shared" si="5"/>
        <v/>
      </c>
      <c r="K44" s="9" t="str">
        <f t="shared" si="6"/>
        <v/>
      </c>
      <c r="L44" s="7"/>
      <c r="M44" s="9" t="str">
        <f t="shared" si="7"/>
        <v/>
      </c>
      <c r="N44" s="9" t="str">
        <f t="shared" si="8"/>
        <v/>
      </c>
      <c r="O44" s="7"/>
      <c r="P44" s="9" t="str">
        <f t="shared" si="9"/>
        <v/>
      </c>
      <c r="Q44" s="9" t="str">
        <f t="shared" si="10"/>
        <v/>
      </c>
      <c r="R44" s="7"/>
      <c r="S44" s="9" t="str">
        <f t="shared" si="11"/>
        <v/>
      </c>
      <c r="T44" s="9" t="str">
        <f t="shared" si="12"/>
        <v/>
      </c>
      <c r="U44" s="9">
        <f t="shared" si="13"/>
        <v>0</v>
      </c>
      <c r="V44" s="10">
        <f t="shared" si="14"/>
        <v>0</v>
      </c>
      <c r="W44" s="9">
        <f t="shared" si="15"/>
        <v>1</v>
      </c>
      <c r="X44" s="8" t="str">
        <f t="shared" si="16"/>
        <v>E2</v>
      </c>
    </row>
    <row r="45" spans="1:24" s="11" customFormat="1">
      <c r="A45" s="8">
        <v>789</v>
      </c>
      <c r="B45" s="57" t="str">
        <f>IF('STUDENT NAMES'!D40&lt;&gt;"",'STUDENT NAMES'!D40,"")</f>
        <v/>
      </c>
      <c r="C45" s="7"/>
      <c r="D45" s="9"/>
      <c r="E45" s="9"/>
      <c r="F45" s="7"/>
      <c r="G45" s="9"/>
      <c r="H45" s="9"/>
      <c r="I45" s="7"/>
      <c r="J45" s="9"/>
      <c r="K45" s="9"/>
      <c r="L45" s="7"/>
      <c r="M45" s="9"/>
      <c r="N45" s="9"/>
      <c r="O45" s="7"/>
      <c r="P45" s="9"/>
      <c r="Q45" s="9"/>
      <c r="R45" s="7"/>
      <c r="S45" s="9"/>
      <c r="T45" s="9"/>
      <c r="U45" s="9">
        <f t="shared" si="13"/>
        <v>0</v>
      </c>
      <c r="V45" s="10">
        <f t="shared" si="14"/>
        <v>0</v>
      </c>
      <c r="W45" s="9">
        <f t="shared" si="15"/>
        <v>1</v>
      </c>
      <c r="X45" s="8" t="str">
        <f t="shared" si="16"/>
        <v>E2</v>
      </c>
    </row>
    <row r="46" spans="1:24" s="11" customFormat="1">
      <c r="A46" s="8">
        <v>790</v>
      </c>
      <c r="B46" s="57" t="str">
        <f>IF('STUDENT NAMES'!D41&lt;&gt;"",'STUDENT NAMES'!D41,"")</f>
        <v/>
      </c>
      <c r="C46" s="7"/>
      <c r="D46" s="9"/>
      <c r="E46" s="9"/>
      <c r="F46" s="7"/>
      <c r="G46" s="9"/>
      <c r="H46" s="9"/>
      <c r="I46" s="7"/>
      <c r="J46" s="9"/>
      <c r="K46" s="9"/>
      <c r="L46" s="7"/>
      <c r="M46" s="9"/>
      <c r="N46" s="9"/>
      <c r="O46" s="7"/>
      <c r="P46" s="9"/>
      <c r="Q46" s="9"/>
      <c r="R46" s="7"/>
      <c r="S46" s="9"/>
      <c r="T46" s="9"/>
      <c r="U46" s="9">
        <f t="shared" si="13"/>
        <v>0</v>
      </c>
      <c r="V46" s="10">
        <f t="shared" si="14"/>
        <v>0</v>
      </c>
      <c r="W46" s="9">
        <f t="shared" si="15"/>
        <v>1</v>
      </c>
      <c r="X46" s="8" t="str">
        <f t="shared" si="16"/>
        <v>E2</v>
      </c>
    </row>
    <row r="47" spans="1:24" s="11" customFormat="1">
      <c r="A47" s="8">
        <v>791</v>
      </c>
      <c r="B47" s="57" t="str">
        <f>IF('STUDENT NAMES'!D42&lt;&gt;"",'STUDENT NAMES'!D42,"")</f>
        <v/>
      </c>
      <c r="C47" s="7"/>
      <c r="D47" s="9"/>
      <c r="E47" s="9"/>
      <c r="F47" s="7"/>
      <c r="G47" s="9"/>
      <c r="H47" s="9"/>
      <c r="I47" s="7"/>
      <c r="J47" s="9"/>
      <c r="K47" s="9"/>
      <c r="L47" s="7"/>
      <c r="M47" s="9"/>
      <c r="N47" s="9"/>
      <c r="O47" s="7"/>
      <c r="P47" s="9"/>
      <c r="Q47" s="9"/>
      <c r="R47" s="7"/>
      <c r="S47" s="9"/>
      <c r="T47" s="9"/>
      <c r="U47" s="9">
        <f t="shared" si="13"/>
        <v>0</v>
      </c>
      <c r="V47" s="10">
        <f t="shared" si="14"/>
        <v>0</v>
      </c>
      <c r="W47" s="9">
        <f t="shared" si="15"/>
        <v>1</v>
      </c>
      <c r="X47" s="8" t="str">
        <f t="shared" si="16"/>
        <v>E2</v>
      </c>
    </row>
    <row r="48" spans="1:24" s="11" customFormat="1" ht="16.5" customHeight="1">
      <c r="A48" s="8">
        <v>792</v>
      </c>
      <c r="B48" s="57" t="str">
        <f>IF('STUDENT NAMES'!D43&lt;&gt;"",'STUDENT NAMES'!D43,"")</f>
        <v/>
      </c>
      <c r="C48" s="7"/>
      <c r="D48" s="9"/>
      <c r="E48" s="9"/>
      <c r="F48" s="7"/>
      <c r="G48" s="9"/>
      <c r="H48" s="9"/>
      <c r="I48" s="7"/>
      <c r="J48" s="9"/>
      <c r="K48" s="9"/>
      <c r="L48" s="7"/>
      <c r="M48" s="9"/>
      <c r="N48" s="9"/>
      <c r="O48" s="7"/>
      <c r="P48" s="9"/>
      <c r="Q48" s="9"/>
      <c r="R48" s="7"/>
      <c r="S48" s="9"/>
      <c r="T48" s="9"/>
      <c r="U48" s="9">
        <f t="shared" ref="U48:U53" si="29">SUM(ROUND(C48,0)+ROUND(F48,0)+ROUND(I48,0)+ROUND(L48,0)+ROUND(O48,0)+ROUND(R48,0))</f>
        <v>0</v>
      </c>
      <c r="V48" s="10">
        <f t="shared" si="14"/>
        <v>0</v>
      </c>
      <c r="W48" s="9">
        <f t="shared" ref="W48:W53" si="30">RANK(V48,$V$7:$V$53,0)</f>
        <v>1</v>
      </c>
      <c r="X48" s="8" t="str">
        <f t="shared" ref="X48:X53" si="31">IF(V48&gt;=91,"A1",IF(V48&gt;=81,"A2",IF(V48&gt;=71,"B1",IF(V48&gt;=61,"B2",IF(V48&gt;=51,"C1",IF(V48&gt;=41,"C2",IF(V48&gt;=33,"D",IF(V48&gt;=21,"E1","E2"))))))))</f>
        <v>E2</v>
      </c>
    </row>
    <row r="49" spans="1:24" s="11" customFormat="1" ht="16.5" customHeight="1">
      <c r="A49" s="8">
        <v>793</v>
      </c>
      <c r="B49" s="57" t="str">
        <f>IF('STUDENT NAMES'!D44&lt;&gt;"",'STUDENT NAMES'!D44,"")</f>
        <v/>
      </c>
      <c r="C49" s="7"/>
      <c r="D49" s="9"/>
      <c r="E49" s="9"/>
      <c r="F49" s="7"/>
      <c r="G49" s="9"/>
      <c r="H49" s="9"/>
      <c r="I49" s="7"/>
      <c r="J49" s="9"/>
      <c r="K49" s="9"/>
      <c r="L49" s="7"/>
      <c r="M49" s="9"/>
      <c r="N49" s="9"/>
      <c r="O49" s="7"/>
      <c r="P49" s="9"/>
      <c r="Q49" s="9"/>
      <c r="R49" s="7"/>
      <c r="S49" s="9"/>
      <c r="T49" s="9"/>
      <c r="U49" s="9">
        <f t="shared" si="29"/>
        <v>0</v>
      </c>
      <c r="V49" s="10">
        <f t="shared" si="14"/>
        <v>0</v>
      </c>
      <c r="W49" s="9">
        <f t="shared" si="30"/>
        <v>1</v>
      </c>
      <c r="X49" s="8" t="str">
        <f t="shared" si="31"/>
        <v>E2</v>
      </c>
    </row>
    <row r="50" spans="1:24" s="11" customFormat="1" ht="16.5" customHeight="1">
      <c r="A50" s="8">
        <v>794</v>
      </c>
      <c r="B50" s="57" t="str">
        <f>IF('STUDENT NAMES'!D45&lt;&gt;"",'STUDENT NAMES'!D45,"")</f>
        <v/>
      </c>
      <c r="C50" s="7"/>
      <c r="D50" s="9"/>
      <c r="E50" s="9"/>
      <c r="F50" s="7"/>
      <c r="G50" s="9"/>
      <c r="H50" s="9"/>
      <c r="I50" s="7"/>
      <c r="J50" s="9"/>
      <c r="K50" s="9"/>
      <c r="L50" s="7"/>
      <c r="M50" s="9"/>
      <c r="N50" s="9"/>
      <c r="O50" s="7"/>
      <c r="P50" s="9"/>
      <c r="Q50" s="9"/>
      <c r="R50" s="7"/>
      <c r="S50" s="9"/>
      <c r="T50" s="9"/>
      <c r="U50" s="9">
        <f t="shared" si="29"/>
        <v>0</v>
      </c>
      <c r="V50" s="10">
        <f t="shared" si="14"/>
        <v>0</v>
      </c>
      <c r="W50" s="9">
        <f t="shared" si="30"/>
        <v>1</v>
      </c>
      <c r="X50" s="8" t="str">
        <f t="shared" si="31"/>
        <v>E2</v>
      </c>
    </row>
    <row r="51" spans="1:24" s="11" customFormat="1" ht="16.5" customHeight="1">
      <c r="A51" s="8">
        <v>795</v>
      </c>
      <c r="B51" s="57" t="str">
        <f>IF('STUDENT NAMES'!D46&lt;&gt;"",'STUDENT NAMES'!D46,"")</f>
        <v/>
      </c>
      <c r="C51" s="7"/>
      <c r="D51" s="9"/>
      <c r="E51" s="9"/>
      <c r="F51" s="7"/>
      <c r="G51" s="9"/>
      <c r="H51" s="9"/>
      <c r="I51" s="7"/>
      <c r="J51" s="9"/>
      <c r="K51" s="9"/>
      <c r="L51" s="7"/>
      <c r="M51" s="9"/>
      <c r="N51" s="9"/>
      <c r="O51" s="7"/>
      <c r="P51" s="9"/>
      <c r="Q51" s="9"/>
      <c r="R51" s="7"/>
      <c r="S51" s="9"/>
      <c r="T51" s="9"/>
      <c r="U51" s="9">
        <f t="shared" si="29"/>
        <v>0</v>
      </c>
      <c r="V51" s="10">
        <f t="shared" si="14"/>
        <v>0</v>
      </c>
      <c r="W51" s="9">
        <f t="shared" si="30"/>
        <v>1</v>
      </c>
      <c r="X51" s="8" t="str">
        <f t="shared" si="31"/>
        <v>E2</v>
      </c>
    </row>
    <row r="52" spans="1:24" s="11" customFormat="1" ht="16.5" customHeight="1">
      <c r="A52" s="8">
        <v>796</v>
      </c>
      <c r="B52" s="57" t="str">
        <f>IF('STUDENT NAMES'!D47&lt;&gt;"",'STUDENT NAMES'!D47,"")</f>
        <v/>
      </c>
      <c r="C52" s="7"/>
      <c r="D52" s="9"/>
      <c r="E52" s="9"/>
      <c r="F52" s="7"/>
      <c r="G52" s="9"/>
      <c r="H52" s="9"/>
      <c r="I52" s="7"/>
      <c r="J52" s="9"/>
      <c r="K52" s="9"/>
      <c r="L52" s="7"/>
      <c r="M52" s="9"/>
      <c r="N52" s="9"/>
      <c r="O52" s="7"/>
      <c r="P52" s="9"/>
      <c r="Q52" s="9"/>
      <c r="R52" s="7"/>
      <c r="S52" s="9"/>
      <c r="T52" s="9"/>
      <c r="U52" s="9">
        <f t="shared" si="29"/>
        <v>0</v>
      </c>
      <c r="V52" s="10">
        <f t="shared" si="14"/>
        <v>0</v>
      </c>
      <c r="W52" s="9">
        <f t="shared" si="30"/>
        <v>1</v>
      </c>
      <c r="X52" s="8" t="str">
        <f t="shared" si="31"/>
        <v>E2</v>
      </c>
    </row>
    <row r="53" spans="1:24" s="11" customFormat="1" ht="16.5" customHeight="1">
      <c r="A53" s="8">
        <v>797</v>
      </c>
      <c r="B53" s="57" t="str">
        <f>IF('STUDENT NAMES'!D48&lt;&gt;"",'STUDENT NAMES'!D48,"")</f>
        <v/>
      </c>
      <c r="C53" s="7"/>
      <c r="D53" s="9"/>
      <c r="E53" s="106"/>
      <c r="F53" s="7"/>
      <c r="G53" s="9"/>
      <c r="H53" s="106"/>
      <c r="I53" s="7"/>
      <c r="J53" s="9"/>
      <c r="K53" s="106"/>
      <c r="L53" s="7"/>
      <c r="M53" s="9"/>
      <c r="N53" s="106"/>
      <c r="O53" s="7"/>
      <c r="P53" s="9"/>
      <c r="Q53" s="106"/>
      <c r="R53" s="7"/>
      <c r="S53" s="9"/>
      <c r="T53" s="106"/>
      <c r="U53" s="9">
        <f t="shared" si="29"/>
        <v>0</v>
      </c>
      <c r="V53" s="10">
        <f t="shared" si="14"/>
        <v>0</v>
      </c>
      <c r="W53" s="9">
        <f t="shared" si="30"/>
        <v>1</v>
      </c>
      <c r="X53" s="8" t="str">
        <f t="shared" si="31"/>
        <v>E2</v>
      </c>
    </row>
    <row r="54" spans="1:24" s="11" customFormat="1" ht="20.100000000000001" customHeight="1">
      <c r="A54" s="19"/>
      <c r="B54" s="104"/>
      <c r="C54" s="172" t="s">
        <v>50</v>
      </c>
      <c r="D54" s="172"/>
      <c r="E54" s="172"/>
      <c r="F54" s="172" t="s">
        <v>12</v>
      </c>
      <c r="G54" s="172"/>
      <c r="H54" s="172"/>
      <c r="I54" s="172" t="s">
        <v>14</v>
      </c>
      <c r="J54" s="172"/>
      <c r="K54" s="172"/>
      <c r="L54" s="172" t="s">
        <v>20</v>
      </c>
      <c r="M54" s="172"/>
      <c r="N54" s="172"/>
      <c r="O54" s="172" t="s">
        <v>15</v>
      </c>
      <c r="P54" s="172"/>
      <c r="Q54" s="172"/>
      <c r="R54" s="172" t="s">
        <v>16</v>
      </c>
      <c r="S54" s="172"/>
      <c r="T54" s="172"/>
      <c r="U54" s="13"/>
      <c r="V54" s="107"/>
      <c r="W54" s="13"/>
    </row>
    <row r="55" spans="1:24" s="11" customFormat="1" ht="20.100000000000001" customHeight="1">
      <c r="A55" s="167" t="s">
        <v>89</v>
      </c>
      <c r="B55" s="168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  <c r="W55" s="13"/>
    </row>
    <row r="56" spans="1:24" s="11" customFormat="1" ht="20.100000000000001" customHeight="1">
      <c r="A56" s="165" t="s">
        <v>92</v>
      </c>
      <c r="B56" s="166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24" s="11" customFormat="1" ht="20.100000000000001" customHeight="1">
      <c r="A57" s="181" t="s">
        <v>22</v>
      </c>
      <c r="B57" s="180"/>
      <c r="C57" s="5" t="e">
        <f t="shared" ref="C57" si="32">(C64-C58)*100/C64</f>
        <v>#DIV/0!</v>
      </c>
      <c r="D57" s="108"/>
      <c r="E57" s="108"/>
      <c r="F57" s="5" t="e">
        <f t="shared" ref="F57" si="33">(F64-F58)*100/F64</f>
        <v>#DIV/0!</v>
      </c>
      <c r="G57" s="108"/>
      <c r="H57" s="108"/>
      <c r="I57" s="5" t="e">
        <f t="shared" ref="I57" si="34">(I64-I58)*100/I64</f>
        <v>#DIV/0!</v>
      </c>
      <c r="J57" s="108"/>
      <c r="K57" s="108"/>
      <c r="L57" s="5" t="e">
        <f t="shared" ref="L57" si="35">(L64-L58)*100/L64</f>
        <v>#DIV/0!</v>
      </c>
      <c r="M57" s="108"/>
      <c r="N57" s="108"/>
      <c r="O57" s="5" t="e">
        <f t="shared" ref="O57" si="36">(O64-O58)*100/O64</f>
        <v>#DIV/0!</v>
      </c>
      <c r="P57" s="108"/>
      <c r="Q57" s="108"/>
      <c r="R57" s="5" t="e">
        <f t="shared" ref="R57" si="37">(R64-R58)*100/R64</f>
        <v>#DIV/0!</v>
      </c>
      <c r="S57" s="108"/>
      <c r="T57" s="108"/>
      <c r="U57" s="108"/>
      <c r="V57" s="112">
        <f>(V64-V58)*100/V64</f>
        <v>0</v>
      </c>
    </row>
    <row r="58" spans="1:24" s="11" customFormat="1" ht="20.100000000000001" customHeight="1">
      <c r="A58" s="181" t="s">
        <v>23</v>
      </c>
      <c r="B58" s="180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47</v>
      </c>
    </row>
    <row r="59" spans="1:24" s="11" customFormat="1" ht="20.100000000000001" customHeight="1">
      <c r="A59" s="181" t="s">
        <v>24</v>
      </c>
      <c r="B59" s="180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</row>
    <row r="60" spans="1:24" s="11" customFormat="1" ht="20.100000000000001" customHeight="1">
      <c r="A60" s="181" t="s">
        <v>25</v>
      </c>
      <c r="B60" s="180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</row>
    <row r="61" spans="1:24" s="11" customFormat="1" ht="20.100000000000001" customHeight="1">
      <c r="A61" s="181" t="s">
        <v>26</v>
      </c>
      <c r="B61" s="180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</row>
    <row r="62" spans="1:24" s="11" customFormat="1" ht="20.100000000000001" customHeight="1">
      <c r="A62" s="181" t="s">
        <v>85</v>
      </c>
      <c r="B62" s="180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</row>
    <row r="63" spans="1:24" s="11" customFormat="1" ht="20.100000000000001" customHeight="1">
      <c r="A63" s="179" t="s">
        <v>86</v>
      </c>
      <c r="B63" s="180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</row>
    <row r="64" spans="1:24" s="11" customFormat="1" ht="20.100000000000001" customHeight="1">
      <c r="A64" s="181" t="s">
        <v>27</v>
      </c>
      <c r="B64" s="180"/>
      <c r="C64" s="113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47</v>
      </c>
    </row>
    <row r="65" spans="1:24" s="11" customFormat="1" ht="20.100000000000001" customHeight="1">
      <c r="A65" s="70"/>
      <c r="B65" s="70"/>
      <c r="C65" s="172" t="s">
        <v>50</v>
      </c>
      <c r="D65" s="172"/>
      <c r="E65" s="172"/>
      <c r="F65" s="172" t="s">
        <v>12</v>
      </c>
      <c r="G65" s="172"/>
      <c r="H65" s="172"/>
      <c r="I65" s="172" t="s">
        <v>14</v>
      </c>
      <c r="J65" s="172"/>
      <c r="K65" s="172"/>
      <c r="L65" s="172" t="s">
        <v>20</v>
      </c>
      <c r="M65" s="172"/>
      <c r="N65" s="172"/>
      <c r="O65" s="172" t="s">
        <v>15</v>
      </c>
      <c r="P65" s="172"/>
      <c r="Q65" s="172"/>
      <c r="R65" s="172" t="s">
        <v>16</v>
      </c>
      <c r="S65" s="172"/>
      <c r="T65" s="172"/>
      <c r="U65" s="100"/>
      <c r="V65" s="101"/>
    </row>
    <row r="66" spans="1:24" s="11" customFormat="1" ht="20.100000000000001" customHeight="1">
      <c r="A66" s="181" t="s">
        <v>101</v>
      </c>
      <c r="B66" s="180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</row>
    <row r="67" spans="1:24" s="11" customFormat="1" ht="20.100000000000001" customHeight="1">
      <c r="A67" s="181" t="s">
        <v>102</v>
      </c>
      <c r="B67" s="180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</row>
    <row r="68" spans="1:24" s="11" customFormat="1" ht="20.100000000000001" customHeight="1">
      <c r="A68" s="181" t="s">
        <v>103</v>
      </c>
      <c r="B68" s="180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</row>
    <row r="69" spans="1:24" s="11" customFormat="1" ht="20.100000000000001" customHeight="1">
      <c r="A69" s="181" t="s">
        <v>104</v>
      </c>
      <c r="B69" s="180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</row>
    <row r="70" spans="1:24" s="11" customFormat="1" ht="20.100000000000001" customHeight="1">
      <c r="A70" s="181" t="s">
        <v>105</v>
      </c>
      <c r="B70" s="180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</row>
    <row r="71" spans="1:24" s="11" customFormat="1" ht="20.100000000000001" customHeight="1">
      <c r="A71" s="181" t="s">
        <v>106</v>
      </c>
      <c r="B71" s="180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</row>
    <row r="72" spans="1:24" s="11" customFormat="1" ht="20.100000000000001" customHeight="1">
      <c r="A72" s="181" t="s">
        <v>107</v>
      </c>
      <c r="B72" s="180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</row>
    <row r="73" spans="1:24" s="11" customFormat="1" ht="20.100000000000001" customHeight="1">
      <c r="A73" s="181" t="s">
        <v>108</v>
      </c>
      <c r="B73" s="180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</row>
    <row r="74" spans="1:24" s="11" customFormat="1" ht="20.100000000000001" customHeight="1">
      <c r="A74" s="181" t="s">
        <v>109</v>
      </c>
      <c r="B74" s="180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47</v>
      </c>
    </row>
    <row r="75" spans="1:24" s="11" customFormat="1" ht="20.100000000000001" customHeight="1">
      <c r="A75" s="181" t="s">
        <v>17</v>
      </c>
      <c r="B75" s="180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47</v>
      </c>
    </row>
    <row r="76" spans="1:24" s="11" customFormat="1" ht="20.100000000000001" customHeight="1">
      <c r="A76" s="170" t="s">
        <v>110</v>
      </c>
      <c r="B76" s="171"/>
      <c r="C76" s="173" t="e">
        <f>(C75*100)/(C64*8)</f>
        <v>#DIV/0!</v>
      </c>
      <c r="D76" s="173"/>
      <c r="E76" s="116"/>
      <c r="F76" s="173" t="e">
        <f>(F75*100)/(F64*8)</f>
        <v>#DIV/0!</v>
      </c>
      <c r="G76" s="173"/>
      <c r="H76" s="116"/>
      <c r="I76" s="173" t="e">
        <f>(I75*100)/(I64*8)</f>
        <v>#DIV/0!</v>
      </c>
      <c r="J76" s="173"/>
      <c r="K76" s="116"/>
      <c r="L76" s="173" t="e">
        <f>(L75*100)/(L64*8)</f>
        <v>#DIV/0!</v>
      </c>
      <c r="M76" s="173"/>
      <c r="N76" s="116"/>
      <c r="O76" s="173" t="e">
        <f>(O75*100)/(O64*8)</f>
        <v>#DIV/0!</v>
      </c>
      <c r="P76" s="173"/>
      <c r="Q76" s="116"/>
      <c r="R76" s="173" t="e">
        <f>(R75*100)/(R64*8)</f>
        <v>#DIV/0!</v>
      </c>
      <c r="S76" s="173"/>
      <c r="T76" s="116"/>
      <c r="U76" s="103"/>
      <c r="V76" s="117">
        <f>(V75*100)/(V64*8)</f>
        <v>12.5</v>
      </c>
    </row>
    <row r="77" spans="1:24" ht="20.100000000000001" customHeight="1">
      <c r="A77" s="191" t="s">
        <v>120</v>
      </c>
      <c r="B77" s="192"/>
      <c r="C77" s="176" t="s">
        <v>29</v>
      </c>
      <c r="D77" s="176"/>
      <c r="E77" s="97"/>
      <c r="F77" s="176" t="s">
        <v>34</v>
      </c>
      <c r="G77" s="176" t="s">
        <v>31</v>
      </c>
      <c r="H77" s="176"/>
      <c r="I77" s="176"/>
      <c r="J77" s="186" t="s">
        <v>32</v>
      </c>
      <c r="K77" s="186"/>
      <c r="L77" s="186"/>
      <c r="M77" s="24"/>
      <c r="N77" s="24"/>
      <c r="O77" s="186" t="s">
        <v>22</v>
      </c>
      <c r="P77" s="178" t="s">
        <v>35</v>
      </c>
      <c r="Q77" s="96"/>
      <c r="R77" s="178" t="s">
        <v>24</v>
      </c>
      <c r="S77" s="178" t="s">
        <v>25</v>
      </c>
      <c r="T77" s="96"/>
      <c r="U77" s="178" t="s">
        <v>26</v>
      </c>
      <c r="V77" s="178" t="s">
        <v>36</v>
      </c>
      <c r="W77" s="178" t="s">
        <v>36</v>
      </c>
      <c r="X77" s="177" t="s">
        <v>33</v>
      </c>
    </row>
    <row r="78" spans="1:24" ht="20.100000000000001" customHeight="1">
      <c r="A78" s="193"/>
      <c r="B78" s="194"/>
      <c r="C78" s="176"/>
      <c r="D78" s="176"/>
      <c r="E78" s="97"/>
      <c r="F78" s="176"/>
      <c r="G78" s="176"/>
      <c r="H78" s="176"/>
      <c r="I78" s="176"/>
      <c r="J78" s="186"/>
      <c r="K78" s="186"/>
      <c r="L78" s="186"/>
      <c r="M78" s="24"/>
      <c r="N78" s="24"/>
      <c r="O78" s="186"/>
      <c r="P78" s="178"/>
      <c r="Q78" s="96"/>
      <c r="R78" s="178"/>
      <c r="S78" s="178"/>
      <c r="T78" s="96"/>
      <c r="U78" s="178"/>
      <c r="V78" s="178"/>
      <c r="W78" s="178"/>
      <c r="X78" s="177"/>
    </row>
    <row r="79" spans="1:24" ht="20.100000000000001" customHeight="1">
      <c r="A79" s="196"/>
      <c r="B79" s="196"/>
      <c r="C79" s="187" t="s">
        <v>67</v>
      </c>
      <c r="D79" s="187"/>
      <c r="E79" s="95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20.100000000000001" customHeight="1">
      <c r="A80" s="196"/>
      <c r="B80" s="196"/>
      <c r="C80" s="187" t="s">
        <v>66</v>
      </c>
      <c r="D80" s="187"/>
      <c r="E80" s="95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20.100000000000001" customHeight="1">
      <c r="A81" s="196"/>
      <c r="B81" s="196"/>
      <c r="C81" s="187" t="s">
        <v>68</v>
      </c>
      <c r="D81" s="187"/>
      <c r="E81" s="95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20.100000000000001" customHeight="1">
      <c r="A82" s="196"/>
      <c r="B82" s="196"/>
      <c r="C82" s="187" t="s">
        <v>69</v>
      </c>
      <c r="D82" s="187"/>
      <c r="E82" s="95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20.100000000000001" customHeight="1">
      <c r="A83" s="196"/>
      <c r="B83" s="196"/>
      <c r="C83" s="187" t="s">
        <v>71</v>
      </c>
      <c r="D83" s="187"/>
      <c r="E83" s="95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20.100000000000001" customHeight="1">
      <c r="A84" s="196"/>
      <c r="B84" s="196"/>
      <c r="C84" s="187" t="s">
        <v>72</v>
      </c>
      <c r="D84" s="187"/>
      <c r="E84" s="95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5" spans="1:24" ht="9" customHeight="1">
      <c r="A85" s="59"/>
      <c r="B85" s="59"/>
      <c r="C85" s="60"/>
      <c r="D85" s="60"/>
      <c r="E85" s="60"/>
      <c r="F85" s="61"/>
      <c r="G85" s="61"/>
      <c r="H85" s="61"/>
      <c r="I85" s="62"/>
      <c r="J85" s="61"/>
      <c r="K85" s="61"/>
      <c r="L85" s="63"/>
      <c r="M85" s="61"/>
      <c r="N85" s="61"/>
      <c r="O85" s="63"/>
      <c r="P85" s="61"/>
      <c r="Q85" s="61"/>
      <c r="R85" s="62"/>
      <c r="S85" s="62"/>
      <c r="T85" s="62"/>
      <c r="U85" s="64"/>
      <c r="V85" s="65"/>
      <c r="W85" s="65"/>
      <c r="X85" s="64"/>
    </row>
    <row r="86" spans="1:24" ht="9" customHeight="1">
      <c r="A86" s="59"/>
      <c r="B86" s="59"/>
      <c r="C86" s="60"/>
      <c r="D86" s="60"/>
      <c r="E86" s="60"/>
      <c r="F86" s="61"/>
      <c r="G86" s="61"/>
      <c r="H86" s="61"/>
      <c r="I86" s="62"/>
      <c r="J86" s="61"/>
      <c r="K86" s="61"/>
      <c r="L86" s="63"/>
      <c r="M86" s="61"/>
      <c r="N86" s="61"/>
      <c r="O86" s="63"/>
      <c r="P86" s="61"/>
      <c r="Q86" s="61"/>
      <c r="R86" s="62"/>
      <c r="S86" s="62"/>
      <c r="T86" s="62"/>
      <c r="U86" s="64"/>
      <c r="V86" s="65"/>
      <c r="W86" s="65"/>
      <c r="X86" s="64"/>
    </row>
    <row r="88" spans="1:24" s="18" customFormat="1">
      <c r="B88" s="20" t="s">
        <v>37</v>
      </c>
      <c r="C88" s="163" t="s">
        <v>38</v>
      </c>
      <c r="D88" s="163"/>
      <c r="E88" s="163"/>
      <c r="F88" s="163"/>
      <c r="G88" s="20"/>
      <c r="H88" s="20"/>
      <c r="I88" s="20"/>
      <c r="J88" s="20"/>
      <c r="K88" s="20"/>
      <c r="L88" s="20"/>
      <c r="M88" s="20" t="s">
        <v>39</v>
      </c>
      <c r="N88" s="20"/>
      <c r="O88" s="20"/>
      <c r="P88" s="20"/>
      <c r="Q88" s="20"/>
      <c r="R88" s="20"/>
      <c r="S88" s="20"/>
      <c r="T88" s="20"/>
      <c r="V88" s="18" t="s">
        <v>40</v>
      </c>
    </row>
  </sheetData>
  <autoFilter ref="A6:X45"/>
  <mergeCells count="80">
    <mergeCell ref="R54:T54"/>
    <mergeCell ref="F5:H5"/>
    <mergeCell ref="I5:K5"/>
    <mergeCell ref="L5:N5"/>
    <mergeCell ref="R76:S76"/>
    <mergeCell ref="F76:G76"/>
    <mergeCell ref="I76:J76"/>
    <mergeCell ref="L76:M76"/>
    <mergeCell ref="O76:P76"/>
    <mergeCell ref="F65:H65"/>
    <mergeCell ref="C54:E54"/>
    <mergeCell ref="F54:H54"/>
    <mergeCell ref="I54:K54"/>
    <mergeCell ref="L54:N54"/>
    <mergeCell ref="O54:Q54"/>
    <mergeCell ref="A63:B63"/>
    <mergeCell ref="A80:B80"/>
    <mergeCell ref="C80:D80"/>
    <mergeCell ref="A59:B59"/>
    <mergeCell ref="A61:B61"/>
    <mergeCell ref="A62:B62"/>
    <mergeCell ref="A74:B74"/>
    <mergeCell ref="A75:B75"/>
    <mergeCell ref="A76:B76"/>
    <mergeCell ref="C76:D76"/>
    <mergeCell ref="C65:E65"/>
    <mergeCell ref="A69:B69"/>
    <mergeCell ref="A70:B70"/>
    <mergeCell ref="A71:B71"/>
    <mergeCell ref="A72:B72"/>
    <mergeCell ref="A73:B73"/>
    <mergeCell ref="A84:B84"/>
    <mergeCell ref="C84:D84"/>
    <mergeCell ref="C88:F88"/>
    <mergeCell ref="A81:B81"/>
    <mergeCell ref="C81:D81"/>
    <mergeCell ref="A82:B82"/>
    <mergeCell ref="C82:D82"/>
    <mergeCell ref="A83:B83"/>
    <mergeCell ref="C83:D83"/>
    <mergeCell ref="W77:W78"/>
    <mergeCell ref="A79:B79"/>
    <mergeCell ref="C79:D79"/>
    <mergeCell ref="P77:P78"/>
    <mergeCell ref="R77:R78"/>
    <mergeCell ref="S77:S78"/>
    <mergeCell ref="J77:L78"/>
    <mergeCell ref="O77:O78"/>
    <mergeCell ref="F77:F78"/>
    <mergeCell ref="U77:U78"/>
    <mergeCell ref="V77:V78"/>
    <mergeCell ref="C77:D78"/>
    <mergeCell ref="G77:I78"/>
    <mergeCell ref="A1:X1"/>
    <mergeCell ref="A2:X2"/>
    <mergeCell ref="A3:X3"/>
    <mergeCell ref="A4:X4"/>
    <mergeCell ref="A5:A6"/>
    <mergeCell ref="B5:B6"/>
    <mergeCell ref="W5:W6"/>
    <mergeCell ref="X5:X6"/>
    <mergeCell ref="V5:V6"/>
    <mergeCell ref="O5:Q5"/>
    <mergeCell ref="R5:T5"/>
    <mergeCell ref="A68:B68"/>
    <mergeCell ref="C5:E5"/>
    <mergeCell ref="I65:K65"/>
    <mergeCell ref="L65:N65"/>
    <mergeCell ref="X77:X78"/>
    <mergeCell ref="A60:B60"/>
    <mergeCell ref="A58:B58"/>
    <mergeCell ref="R65:T65"/>
    <mergeCell ref="A66:B66"/>
    <mergeCell ref="A67:B67"/>
    <mergeCell ref="O65:Q65"/>
    <mergeCell ref="A64:B64"/>
    <mergeCell ref="A77:B78"/>
    <mergeCell ref="A55:B55"/>
    <mergeCell ref="A56:B56"/>
    <mergeCell ref="A57:B57"/>
  </mergeCells>
  <conditionalFormatting sqref="C7:C53">
    <cfRule type="cellIs" dxfId="125" priority="12" operator="lessThan">
      <formula>13.2</formula>
    </cfRule>
  </conditionalFormatting>
  <conditionalFormatting sqref="F7:F53">
    <cfRule type="cellIs" dxfId="124" priority="11" operator="lessThan">
      <formula>13.2</formula>
    </cfRule>
  </conditionalFormatting>
  <conditionalFormatting sqref="I7:I53">
    <cfRule type="cellIs" dxfId="123" priority="10" operator="lessThan">
      <formula>13.2</formula>
    </cfRule>
  </conditionalFormatting>
  <conditionalFormatting sqref="L7:L53">
    <cfRule type="cellIs" dxfId="122" priority="9" operator="lessThan">
      <formula>13.2</formula>
    </cfRule>
  </conditionalFormatting>
  <conditionalFormatting sqref="O7:O53">
    <cfRule type="cellIs" dxfId="121" priority="8" operator="lessThan">
      <formula>13.2</formula>
    </cfRule>
  </conditionalFormatting>
  <conditionalFormatting sqref="R7:R53">
    <cfRule type="cellIs" dxfId="120" priority="7" operator="lessThan">
      <formula>13.2</formula>
    </cfRule>
  </conditionalFormatting>
  <conditionalFormatting sqref="C7:C53">
    <cfRule type="cellIs" dxfId="119" priority="6" operator="lessThan">
      <formula>13.2</formula>
    </cfRule>
  </conditionalFormatting>
  <conditionalFormatting sqref="F7:F53">
    <cfRule type="cellIs" dxfId="118" priority="5" operator="lessThan">
      <formula>13.2</formula>
    </cfRule>
  </conditionalFormatting>
  <conditionalFormatting sqref="I7:I53">
    <cfRule type="cellIs" dxfId="117" priority="4" operator="lessThan">
      <formula>13.2</formula>
    </cfRule>
  </conditionalFormatting>
  <conditionalFormatting sqref="L7:L53">
    <cfRule type="cellIs" dxfId="116" priority="3" operator="lessThan">
      <formula>13.2</formula>
    </cfRule>
  </conditionalFormatting>
  <conditionalFormatting sqref="O7:O53">
    <cfRule type="cellIs" dxfId="115" priority="2" operator="lessThan">
      <formula>13.2</formula>
    </cfRule>
  </conditionalFormatting>
  <conditionalFormatting sqref="R7:R53">
    <cfRule type="cellIs" dxfId="114" priority="1" operator="lessThan">
      <formula>13.2</formula>
    </cfRule>
  </conditionalFormatting>
  <pageMargins left="0.7" right="0.34" top="0.45" bottom="0.42" header="0.3" footer="0.3"/>
  <pageSetup paperSize="5" scale="57" orientation="portrait" verticalDpi="1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X91"/>
  <sheetViews>
    <sheetView view="pageBreakPreview" topLeftCell="A45" zoomScaleSheetLayoutView="100" workbookViewId="0">
      <selection activeCell="A45" sqref="A45:A53"/>
    </sheetView>
  </sheetViews>
  <sheetFormatPr defaultColWidth="9.140625" defaultRowHeight="12.75"/>
  <cols>
    <col min="1" max="1" width="4.7109375" style="1" bestFit="1" customWidth="1"/>
    <col min="2" max="2" width="35.7109375" style="1" customWidth="1"/>
    <col min="3" max="3" width="7.7109375" style="129" customWidth="1"/>
    <col min="4" max="5" width="3.7109375" style="129" customWidth="1"/>
    <col min="6" max="6" width="7.7109375" style="129" customWidth="1"/>
    <col min="7" max="8" width="3.7109375" style="129" customWidth="1"/>
    <col min="9" max="9" width="7.7109375" style="129" customWidth="1"/>
    <col min="10" max="11" width="3.7109375" style="129" customWidth="1"/>
    <col min="12" max="12" width="7.7109375" style="129" customWidth="1"/>
    <col min="13" max="14" width="3.7109375" style="129" customWidth="1"/>
    <col min="15" max="15" width="7.7109375" style="129" customWidth="1"/>
    <col min="16" max="17" width="3.7109375" style="129" customWidth="1"/>
    <col min="18" max="18" width="7.7109375" style="129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4">
      <c r="A1" s="198" t="str">
        <f>TITLE!A1</f>
        <v>PMSHREE SCHOOL JAWAHAR NAVODAYA VIDYALAYA, SCHOOL ________________NAME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</row>
    <row r="2" spans="1:24">
      <c r="A2" s="198" t="str">
        <f>TITLE!A2</f>
        <v>CONSOLIDATED RESULT 2025-26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</row>
    <row r="3" spans="1:24">
      <c r="A3" s="198" t="str">
        <f>TITLE!A3</f>
        <v>PWT-1 (APRIL-2025)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</row>
    <row r="4" spans="1:24">
      <c r="A4" s="198" t="s">
        <v>60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</row>
    <row r="5" spans="1:24" ht="12.75" customHeight="1">
      <c r="A5" s="172" t="s">
        <v>10</v>
      </c>
      <c r="B5" s="172" t="s">
        <v>11</v>
      </c>
      <c r="C5" s="182" t="s">
        <v>50</v>
      </c>
      <c r="D5" s="183"/>
      <c r="E5" s="184"/>
      <c r="F5" s="182" t="s">
        <v>12</v>
      </c>
      <c r="G5" s="183"/>
      <c r="H5" s="184"/>
      <c r="I5" s="182" t="s">
        <v>14</v>
      </c>
      <c r="J5" s="183"/>
      <c r="K5" s="184"/>
      <c r="L5" s="182" t="s">
        <v>20</v>
      </c>
      <c r="M5" s="183"/>
      <c r="N5" s="184"/>
      <c r="O5" s="182" t="s">
        <v>15</v>
      </c>
      <c r="P5" s="183"/>
      <c r="Q5" s="184"/>
      <c r="R5" s="182" t="s">
        <v>16</v>
      </c>
      <c r="S5" s="183"/>
      <c r="T5" s="184"/>
      <c r="U5" s="30" t="s">
        <v>17</v>
      </c>
      <c r="V5" s="174" t="s">
        <v>18</v>
      </c>
      <c r="W5" s="169" t="s">
        <v>19</v>
      </c>
      <c r="X5" s="169" t="s">
        <v>30</v>
      </c>
    </row>
    <row r="6" spans="1:24" ht="31.5" customHeight="1">
      <c r="A6" s="172"/>
      <c r="B6" s="172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5"/>
      <c r="W6" s="169"/>
      <c r="X6" s="169"/>
    </row>
    <row r="7" spans="1:24" s="11" customFormat="1" ht="21.95" customHeight="1">
      <c r="A7" s="8">
        <v>801</v>
      </c>
      <c r="B7" s="118" t="str">
        <f>IF('STUDENT NAMES'!E2&lt;&gt;"",'STUDENT NAMES'!E2,"")</f>
        <v/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SUM(C7+F7+I7+L7+O7+R7)</f>
        <v>0</v>
      </c>
      <c r="V7" s="10">
        <f>U7/240*100</f>
        <v>0</v>
      </c>
      <c r="W7" s="9">
        <f>RANK(V7,$V$7:$V$47,0)</f>
        <v>1</v>
      </c>
      <c r="X7" s="8" t="str">
        <f>IF(V7&gt;=91,"A1",IF(V7&gt;=81,"A2",IF(V7&gt;=71,"B1",IF(V7&gt;=61,"B2",IF(V7&gt;=51,"C1",IF(V7&gt;=41,"C2",IF(V7&gt;=33,"D",IF(V7&gt;=21,"E1","E2"))))))))</f>
        <v>E2</v>
      </c>
    </row>
    <row r="8" spans="1:24" s="11" customFormat="1" ht="21.95" customHeight="1">
      <c r="A8" s="8">
        <v>802</v>
      </c>
      <c r="B8" s="118" t="str">
        <f>IF('STUDENT NAMES'!E3&lt;&gt;"",'STUDENT NAMES'!E3,"")</f>
        <v/>
      </c>
      <c r="C8" s="7"/>
      <c r="D8" s="9" t="str">
        <f t="shared" ref="D8:D46" si="0">IF(C8&gt;0,RANK(C8,$C$7:$C$53,0),"")</f>
        <v/>
      </c>
      <c r="E8" s="9" t="str">
        <f t="shared" ref="E8:E46" si="1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46" si="2">IF(F8&gt;0,RANK(F8,$F$7:$F$53,0),"")</f>
        <v/>
      </c>
      <c r="H8" s="9" t="str">
        <f t="shared" ref="H8:H46" si="3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46" si="4">IF(I8&gt;0,RANK(I8,$I$7:$I$53,0),"")</f>
        <v/>
      </c>
      <c r="K8" s="9" t="str">
        <f t="shared" ref="K8:K46" si="5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46" si="6">IF(L8&gt;0,RANK(L8,$L$7:$L$53,0),"")</f>
        <v/>
      </c>
      <c r="N8" s="9" t="str">
        <f t="shared" ref="N8:N46" si="7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46" si="8">IF(O8&gt;0,RANK(O8,$O$7:$O$53,0),"")</f>
        <v/>
      </c>
      <c r="Q8" s="9" t="str">
        <f t="shared" ref="Q8:Q46" si="9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46" si="10">IF(R8&gt;0,RANK(R8,$R$7:$R$53,0),"")</f>
        <v/>
      </c>
      <c r="T8" s="9" t="str">
        <f t="shared" ref="T8:T41" si="11">IF(R8&gt;0,IF(R8&gt;=36.4,"A1",IF(R8&gt;=32.4,"A2",IF(R8&gt;=28.4,"B1",IF(R8&gt;=24.4,"B2",IF(R8&gt;=20.4,"C1",IF(R8&gt;=16.4,"C2",IF(R8&gt;=13.2,"D1",IF(R8&gt;=8.4,"D2","E")))))))),"")</f>
        <v/>
      </c>
      <c r="U8" s="9">
        <f t="shared" ref="U8:U42" si="12">SUM(C8+F8+I8+L8+O8+R8)</f>
        <v>0</v>
      </c>
      <c r="V8" s="10">
        <f t="shared" ref="V8:V42" si="13">U8/240*100</f>
        <v>0</v>
      </c>
      <c r="W8" s="9">
        <f t="shared" ref="W8:W42" si="14">RANK(V8,$V$7:$V$47,0)</f>
        <v>1</v>
      </c>
      <c r="X8" s="8" t="str">
        <f t="shared" ref="X8:X42" si="15">IF(V8&gt;=91,"A1",IF(V8&gt;=81,"A2",IF(V8&gt;=71,"B1",IF(V8&gt;=61,"B2",IF(V8&gt;=51,"C1",IF(V8&gt;=41,"C2",IF(V8&gt;=33,"D",IF(V8&gt;=21,"E1","E2"))))))))</f>
        <v>E2</v>
      </c>
    </row>
    <row r="9" spans="1:24" s="11" customFormat="1" ht="21.95" customHeight="1">
      <c r="A9" s="8">
        <v>803</v>
      </c>
      <c r="B9" s="118" t="str">
        <f>IF('STUDENT NAMES'!E4&lt;&gt;"",'STUDENT NAMES'!E4,"")</f>
        <v/>
      </c>
      <c r="C9" s="7"/>
      <c r="D9" s="9" t="str">
        <f t="shared" si="0"/>
        <v/>
      </c>
      <c r="E9" s="9" t="str">
        <f t="shared" si="1"/>
        <v/>
      </c>
      <c r="F9" s="7"/>
      <c r="G9" s="9" t="str">
        <f t="shared" si="2"/>
        <v/>
      </c>
      <c r="H9" s="9" t="str">
        <f t="shared" si="3"/>
        <v/>
      </c>
      <c r="I9" s="7"/>
      <c r="J9" s="9" t="str">
        <f t="shared" si="4"/>
        <v/>
      </c>
      <c r="K9" s="9" t="str">
        <f t="shared" si="5"/>
        <v/>
      </c>
      <c r="L9" s="7"/>
      <c r="M9" s="9" t="str">
        <f t="shared" si="6"/>
        <v/>
      </c>
      <c r="N9" s="9" t="str">
        <f t="shared" si="7"/>
        <v/>
      </c>
      <c r="O9" s="7"/>
      <c r="P9" s="9" t="str">
        <f t="shared" si="8"/>
        <v/>
      </c>
      <c r="Q9" s="9" t="str">
        <f t="shared" si="9"/>
        <v/>
      </c>
      <c r="R9" s="7"/>
      <c r="S9" s="9" t="str">
        <f t="shared" si="10"/>
        <v/>
      </c>
      <c r="T9" s="9" t="str">
        <f t="shared" si="11"/>
        <v/>
      </c>
      <c r="U9" s="9">
        <f t="shared" si="12"/>
        <v>0</v>
      </c>
      <c r="V9" s="10">
        <f t="shared" si="13"/>
        <v>0</v>
      </c>
      <c r="W9" s="9">
        <f t="shared" si="14"/>
        <v>1</v>
      </c>
      <c r="X9" s="8" t="str">
        <f t="shared" si="15"/>
        <v>E2</v>
      </c>
    </row>
    <row r="10" spans="1:24" s="11" customFormat="1" ht="21.95" customHeight="1">
      <c r="A10" s="8">
        <v>804</v>
      </c>
      <c r="B10" s="118" t="str">
        <f>IF('STUDENT NAMES'!E5&lt;&gt;"",'STUDENT NAMES'!E5,"")</f>
        <v/>
      </c>
      <c r="C10" s="7"/>
      <c r="D10" s="9" t="str">
        <f t="shared" si="0"/>
        <v/>
      </c>
      <c r="E10" s="9" t="str">
        <f t="shared" si="1"/>
        <v/>
      </c>
      <c r="F10" s="7"/>
      <c r="G10" s="9" t="str">
        <f t="shared" si="2"/>
        <v/>
      </c>
      <c r="H10" s="9" t="str">
        <f t="shared" si="3"/>
        <v/>
      </c>
      <c r="I10" s="7"/>
      <c r="J10" s="9" t="str">
        <f t="shared" si="4"/>
        <v/>
      </c>
      <c r="K10" s="9" t="str">
        <f t="shared" si="5"/>
        <v/>
      </c>
      <c r="L10" s="7"/>
      <c r="M10" s="9" t="str">
        <f t="shared" si="6"/>
        <v/>
      </c>
      <c r="N10" s="9" t="str">
        <f t="shared" si="7"/>
        <v/>
      </c>
      <c r="O10" s="7"/>
      <c r="P10" s="9" t="str">
        <f t="shared" si="8"/>
        <v/>
      </c>
      <c r="Q10" s="9" t="str">
        <f t="shared" si="9"/>
        <v/>
      </c>
      <c r="R10" s="7"/>
      <c r="S10" s="9" t="str">
        <f t="shared" si="10"/>
        <v/>
      </c>
      <c r="T10" s="9" t="str">
        <f t="shared" si="11"/>
        <v/>
      </c>
      <c r="U10" s="9">
        <f t="shared" si="12"/>
        <v>0</v>
      </c>
      <c r="V10" s="10">
        <f t="shared" si="13"/>
        <v>0</v>
      </c>
      <c r="W10" s="9">
        <f t="shared" si="14"/>
        <v>1</v>
      </c>
      <c r="X10" s="8" t="str">
        <f t="shared" si="15"/>
        <v>E2</v>
      </c>
    </row>
    <row r="11" spans="1:24" s="11" customFormat="1" ht="21.95" customHeight="1">
      <c r="A11" s="8">
        <v>805</v>
      </c>
      <c r="B11" s="118" t="str">
        <f>IF('STUDENT NAMES'!E6&lt;&gt;"",'STUDENT NAMES'!E6,"")</f>
        <v/>
      </c>
      <c r="C11" s="6"/>
      <c r="D11" s="9" t="str">
        <f t="shared" si="0"/>
        <v/>
      </c>
      <c r="E11" s="9" t="str">
        <f t="shared" si="1"/>
        <v/>
      </c>
      <c r="F11" s="6"/>
      <c r="G11" s="9" t="str">
        <f t="shared" si="2"/>
        <v/>
      </c>
      <c r="H11" s="9" t="str">
        <f t="shared" si="3"/>
        <v/>
      </c>
      <c r="I11" s="6"/>
      <c r="J11" s="9" t="str">
        <f t="shared" si="4"/>
        <v/>
      </c>
      <c r="K11" s="9" t="str">
        <f t="shared" si="5"/>
        <v/>
      </c>
      <c r="L11" s="6"/>
      <c r="M11" s="9" t="str">
        <f t="shared" si="6"/>
        <v/>
      </c>
      <c r="N11" s="9" t="str">
        <f t="shared" si="7"/>
        <v/>
      </c>
      <c r="O11" s="6"/>
      <c r="P11" s="9" t="str">
        <f t="shared" si="8"/>
        <v/>
      </c>
      <c r="Q11" s="9" t="str">
        <f t="shared" si="9"/>
        <v/>
      </c>
      <c r="R11" s="6"/>
      <c r="S11" s="9" t="str">
        <f t="shared" si="10"/>
        <v/>
      </c>
      <c r="T11" s="9" t="str">
        <f t="shared" si="11"/>
        <v/>
      </c>
      <c r="U11" s="9">
        <f t="shared" si="12"/>
        <v>0</v>
      </c>
      <c r="V11" s="10">
        <f t="shared" si="13"/>
        <v>0</v>
      </c>
      <c r="W11" s="9">
        <f t="shared" si="14"/>
        <v>1</v>
      </c>
      <c r="X11" s="8" t="str">
        <f t="shared" si="15"/>
        <v>E2</v>
      </c>
    </row>
    <row r="12" spans="1:24" s="11" customFormat="1" ht="21.95" customHeight="1">
      <c r="A12" s="8">
        <v>806</v>
      </c>
      <c r="B12" s="118" t="str">
        <f>IF('STUDENT NAMES'!E7&lt;&gt;"",'STUDENT NAMES'!E7,"")</f>
        <v/>
      </c>
      <c r="C12" s="7"/>
      <c r="D12" s="9" t="str">
        <f t="shared" si="0"/>
        <v/>
      </c>
      <c r="E12" s="9" t="str">
        <f t="shared" si="1"/>
        <v/>
      </c>
      <c r="F12" s="7"/>
      <c r="G12" s="9" t="str">
        <f t="shared" si="2"/>
        <v/>
      </c>
      <c r="H12" s="9" t="str">
        <f t="shared" si="3"/>
        <v/>
      </c>
      <c r="I12" s="7"/>
      <c r="J12" s="9" t="str">
        <f t="shared" si="4"/>
        <v/>
      </c>
      <c r="K12" s="9" t="str">
        <f t="shared" si="5"/>
        <v/>
      </c>
      <c r="L12" s="7"/>
      <c r="M12" s="9" t="str">
        <f t="shared" si="6"/>
        <v/>
      </c>
      <c r="N12" s="9" t="str">
        <f t="shared" si="7"/>
        <v/>
      </c>
      <c r="O12" s="7"/>
      <c r="P12" s="9" t="str">
        <f t="shared" si="8"/>
        <v/>
      </c>
      <c r="Q12" s="9" t="str">
        <f t="shared" si="9"/>
        <v/>
      </c>
      <c r="R12" s="7"/>
      <c r="S12" s="9" t="str">
        <f t="shared" si="10"/>
        <v/>
      </c>
      <c r="T12" s="9" t="str">
        <f t="shared" si="11"/>
        <v/>
      </c>
      <c r="U12" s="9">
        <f t="shared" si="12"/>
        <v>0</v>
      </c>
      <c r="V12" s="10">
        <f t="shared" si="13"/>
        <v>0</v>
      </c>
      <c r="W12" s="9">
        <f t="shared" si="14"/>
        <v>1</v>
      </c>
      <c r="X12" s="8" t="str">
        <f t="shared" si="15"/>
        <v>E2</v>
      </c>
    </row>
    <row r="13" spans="1:24" s="11" customFormat="1" ht="21.95" customHeight="1">
      <c r="A13" s="8">
        <v>807</v>
      </c>
      <c r="B13" s="118" t="str">
        <f>IF('STUDENT NAMES'!E8&lt;&gt;"",'STUDENT NAMES'!E8,"")</f>
        <v/>
      </c>
      <c r="C13" s="7"/>
      <c r="D13" s="9" t="str">
        <f t="shared" si="0"/>
        <v/>
      </c>
      <c r="E13" s="9" t="str">
        <f t="shared" si="1"/>
        <v/>
      </c>
      <c r="F13" s="7"/>
      <c r="G13" s="9" t="str">
        <f t="shared" si="2"/>
        <v/>
      </c>
      <c r="H13" s="9" t="str">
        <f t="shared" si="3"/>
        <v/>
      </c>
      <c r="I13" s="7"/>
      <c r="J13" s="9" t="str">
        <f t="shared" si="4"/>
        <v/>
      </c>
      <c r="K13" s="9" t="str">
        <f t="shared" si="5"/>
        <v/>
      </c>
      <c r="L13" s="7"/>
      <c r="M13" s="9" t="str">
        <f t="shared" si="6"/>
        <v/>
      </c>
      <c r="N13" s="9" t="str">
        <f t="shared" si="7"/>
        <v/>
      </c>
      <c r="O13" s="7"/>
      <c r="P13" s="9" t="str">
        <f t="shared" si="8"/>
        <v/>
      </c>
      <c r="Q13" s="9" t="str">
        <f t="shared" si="9"/>
        <v/>
      </c>
      <c r="R13" s="7"/>
      <c r="S13" s="9" t="str">
        <f t="shared" si="10"/>
        <v/>
      </c>
      <c r="T13" s="9" t="str">
        <f t="shared" si="11"/>
        <v/>
      </c>
      <c r="U13" s="9">
        <f t="shared" si="12"/>
        <v>0</v>
      </c>
      <c r="V13" s="10">
        <f t="shared" si="13"/>
        <v>0</v>
      </c>
      <c r="W13" s="9">
        <f t="shared" si="14"/>
        <v>1</v>
      </c>
      <c r="X13" s="8" t="str">
        <f t="shared" si="15"/>
        <v>E2</v>
      </c>
    </row>
    <row r="14" spans="1:24" s="11" customFormat="1" ht="21.95" customHeight="1">
      <c r="A14" s="8">
        <v>808</v>
      </c>
      <c r="B14" s="118" t="str">
        <f>IF('STUDENT NAMES'!E9&lt;&gt;"",'STUDENT NAMES'!E9,"")</f>
        <v/>
      </c>
      <c r="C14" s="7"/>
      <c r="D14" s="9" t="str">
        <f t="shared" si="0"/>
        <v/>
      </c>
      <c r="E14" s="9" t="str">
        <f t="shared" si="1"/>
        <v/>
      </c>
      <c r="F14" s="7"/>
      <c r="G14" s="9" t="str">
        <f t="shared" si="2"/>
        <v/>
      </c>
      <c r="H14" s="9" t="str">
        <f t="shared" si="3"/>
        <v/>
      </c>
      <c r="I14" s="7"/>
      <c r="J14" s="9" t="str">
        <f t="shared" si="4"/>
        <v/>
      </c>
      <c r="K14" s="9" t="str">
        <f t="shared" si="5"/>
        <v/>
      </c>
      <c r="L14" s="7"/>
      <c r="M14" s="9" t="str">
        <f t="shared" si="6"/>
        <v/>
      </c>
      <c r="N14" s="9" t="str">
        <f t="shared" si="7"/>
        <v/>
      </c>
      <c r="O14" s="7"/>
      <c r="P14" s="9" t="str">
        <f t="shared" si="8"/>
        <v/>
      </c>
      <c r="Q14" s="9" t="str">
        <f t="shared" si="9"/>
        <v/>
      </c>
      <c r="R14" s="7"/>
      <c r="S14" s="9" t="str">
        <f t="shared" si="10"/>
        <v/>
      </c>
      <c r="T14" s="9" t="str">
        <f t="shared" si="11"/>
        <v/>
      </c>
      <c r="U14" s="9">
        <f t="shared" si="12"/>
        <v>0</v>
      </c>
      <c r="V14" s="10">
        <f t="shared" si="13"/>
        <v>0</v>
      </c>
      <c r="W14" s="9">
        <f t="shared" si="14"/>
        <v>1</v>
      </c>
      <c r="X14" s="8" t="str">
        <f t="shared" si="15"/>
        <v>E2</v>
      </c>
    </row>
    <row r="15" spans="1:24" s="11" customFormat="1" ht="21.95" customHeight="1">
      <c r="A15" s="8">
        <v>809</v>
      </c>
      <c r="B15" s="118" t="str">
        <f>IF('STUDENT NAMES'!E10&lt;&gt;"",'STUDENT NAMES'!E10,"")</f>
        <v/>
      </c>
      <c r="C15" s="7"/>
      <c r="D15" s="9" t="str">
        <f t="shared" si="0"/>
        <v/>
      </c>
      <c r="E15" s="9" t="str">
        <f t="shared" si="1"/>
        <v/>
      </c>
      <c r="F15" s="7"/>
      <c r="G15" s="9" t="str">
        <f t="shared" si="2"/>
        <v/>
      </c>
      <c r="H15" s="9" t="str">
        <f t="shared" si="3"/>
        <v/>
      </c>
      <c r="I15" s="7"/>
      <c r="J15" s="9" t="str">
        <f t="shared" si="4"/>
        <v/>
      </c>
      <c r="K15" s="9" t="str">
        <f t="shared" si="5"/>
        <v/>
      </c>
      <c r="L15" s="7"/>
      <c r="M15" s="9" t="str">
        <f t="shared" si="6"/>
        <v/>
      </c>
      <c r="N15" s="9" t="str">
        <f t="shared" si="7"/>
        <v/>
      </c>
      <c r="O15" s="7"/>
      <c r="P15" s="9" t="str">
        <f t="shared" si="8"/>
        <v/>
      </c>
      <c r="Q15" s="9" t="str">
        <f t="shared" si="9"/>
        <v/>
      </c>
      <c r="R15" s="7"/>
      <c r="S15" s="9" t="str">
        <f t="shared" si="10"/>
        <v/>
      </c>
      <c r="T15" s="9" t="str">
        <f t="shared" si="11"/>
        <v/>
      </c>
      <c r="U15" s="9">
        <f t="shared" si="12"/>
        <v>0</v>
      </c>
      <c r="V15" s="10">
        <f t="shared" si="13"/>
        <v>0</v>
      </c>
      <c r="W15" s="9">
        <f t="shared" si="14"/>
        <v>1</v>
      </c>
      <c r="X15" s="8" t="str">
        <f t="shared" si="15"/>
        <v>E2</v>
      </c>
    </row>
    <row r="16" spans="1:24" s="11" customFormat="1" ht="21.95" customHeight="1">
      <c r="A16" s="8">
        <v>810</v>
      </c>
      <c r="B16" s="118" t="str">
        <f>IF('STUDENT NAMES'!E11&lt;&gt;"",'STUDENT NAMES'!E11,"")</f>
        <v/>
      </c>
      <c r="C16" s="7"/>
      <c r="D16" s="9" t="str">
        <f t="shared" si="0"/>
        <v/>
      </c>
      <c r="E16" s="9" t="str">
        <f t="shared" si="1"/>
        <v/>
      </c>
      <c r="F16" s="7"/>
      <c r="G16" s="9" t="str">
        <f t="shared" si="2"/>
        <v/>
      </c>
      <c r="H16" s="9" t="str">
        <f t="shared" si="3"/>
        <v/>
      </c>
      <c r="I16" s="7"/>
      <c r="J16" s="9" t="str">
        <f t="shared" si="4"/>
        <v/>
      </c>
      <c r="K16" s="9" t="str">
        <f t="shared" si="5"/>
        <v/>
      </c>
      <c r="L16" s="7"/>
      <c r="M16" s="9" t="str">
        <f t="shared" si="6"/>
        <v/>
      </c>
      <c r="N16" s="9" t="str">
        <f t="shared" si="7"/>
        <v/>
      </c>
      <c r="O16" s="7"/>
      <c r="P16" s="9" t="str">
        <f t="shared" si="8"/>
        <v/>
      </c>
      <c r="Q16" s="9" t="str">
        <f t="shared" si="9"/>
        <v/>
      </c>
      <c r="R16" s="7"/>
      <c r="S16" s="9" t="str">
        <f t="shared" si="10"/>
        <v/>
      </c>
      <c r="T16" s="9" t="str">
        <f t="shared" si="11"/>
        <v/>
      </c>
      <c r="U16" s="9">
        <f t="shared" si="12"/>
        <v>0</v>
      </c>
      <c r="V16" s="10">
        <f t="shared" si="13"/>
        <v>0</v>
      </c>
      <c r="W16" s="9">
        <f t="shared" si="14"/>
        <v>1</v>
      </c>
      <c r="X16" s="8" t="str">
        <f t="shared" si="15"/>
        <v>E2</v>
      </c>
    </row>
    <row r="17" spans="1:24" s="11" customFormat="1" ht="21.95" customHeight="1">
      <c r="A17" s="8">
        <v>811</v>
      </c>
      <c r="B17" s="118" t="str">
        <f>IF('STUDENT NAMES'!E12&lt;&gt;"",'STUDENT NAMES'!E12,"")</f>
        <v/>
      </c>
      <c r="C17" s="7"/>
      <c r="D17" s="9" t="str">
        <f t="shared" si="0"/>
        <v/>
      </c>
      <c r="E17" s="9" t="str">
        <f t="shared" si="1"/>
        <v/>
      </c>
      <c r="F17" s="7"/>
      <c r="G17" s="9" t="str">
        <f t="shared" si="2"/>
        <v/>
      </c>
      <c r="H17" s="9" t="str">
        <f t="shared" si="3"/>
        <v/>
      </c>
      <c r="I17" s="7"/>
      <c r="J17" s="9" t="str">
        <f t="shared" si="4"/>
        <v/>
      </c>
      <c r="K17" s="9" t="str">
        <f t="shared" si="5"/>
        <v/>
      </c>
      <c r="L17" s="7"/>
      <c r="M17" s="9" t="str">
        <f t="shared" si="6"/>
        <v/>
      </c>
      <c r="N17" s="9" t="str">
        <f t="shared" si="7"/>
        <v/>
      </c>
      <c r="O17" s="7"/>
      <c r="P17" s="9" t="str">
        <f t="shared" si="8"/>
        <v/>
      </c>
      <c r="Q17" s="9" t="str">
        <f t="shared" si="9"/>
        <v/>
      </c>
      <c r="R17" s="7"/>
      <c r="S17" s="9" t="str">
        <f t="shared" si="10"/>
        <v/>
      </c>
      <c r="T17" s="9" t="str">
        <f t="shared" si="11"/>
        <v/>
      </c>
      <c r="U17" s="9">
        <f t="shared" si="12"/>
        <v>0</v>
      </c>
      <c r="V17" s="10">
        <f t="shared" si="13"/>
        <v>0</v>
      </c>
      <c r="W17" s="9">
        <f t="shared" si="14"/>
        <v>1</v>
      </c>
      <c r="X17" s="8" t="str">
        <f t="shared" si="15"/>
        <v>E2</v>
      </c>
    </row>
    <row r="18" spans="1:24" s="11" customFormat="1" ht="21.95" customHeight="1">
      <c r="A18" s="8">
        <v>812</v>
      </c>
      <c r="B18" s="118" t="str">
        <f>IF('STUDENT NAMES'!E13&lt;&gt;"",'STUDENT NAMES'!E13,"")</f>
        <v/>
      </c>
      <c r="C18" s="7"/>
      <c r="D18" s="9" t="str">
        <f t="shared" si="0"/>
        <v/>
      </c>
      <c r="E18" s="9" t="str">
        <f t="shared" si="1"/>
        <v/>
      </c>
      <c r="F18" s="7"/>
      <c r="G18" s="9" t="str">
        <f t="shared" si="2"/>
        <v/>
      </c>
      <c r="H18" s="9" t="str">
        <f t="shared" si="3"/>
        <v/>
      </c>
      <c r="I18" s="7"/>
      <c r="J18" s="9" t="str">
        <f t="shared" si="4"/>
        <v/>
      </c>
      <c r="K18" s="9" t="str">
        <f t="shared" si="5"/>
        <v/>
      </c>
      <c r="L18" s="7"/>
      <c r="M18" s="9" t="str">
        <f t="shared" si="6"/>
        <v/>
      </c>
      <c r="N18" s="9" t="str">
        <f t="shared" si="7"/>
        <v/>
      </c>
      <c r="O18" s="7"/>
      <c r="P18" s="9" t="str">
        <f t="shared" si="8"/>
        <v/>
      </c>
      <c r="Q18" s="9" t="str">
        <f t="shared" si="9"/>
        <v/>
      </c>
      <c r="R18" s="7"/>
      <c r="S18" s="9" t="str">
        <f t="shared" si="10"/>
        <v/>
      </c>
      <c r="T18" s="9" t="str">
        <f t="shared" si="11"/>
        <v/>
      </c>
      <c r="U18" s="9">
        <f t="shared" si="12"/>
        <v>0</v>
      </c>
      <c r="V18" s="10">
        <f t="shared" si="13"/>
        <v>0</v>
      </c>
      <c r="W18" s="9">
        <f t="shared" si="14"/>
        <v>1</v>
      </c>
      <c r="X18" s="8" t="str">
        <f t="shared" si="15"/>
        <v>E2</v>
      </c>
    </row>
    <row r="19" spans="1:24" s="11" customFormat="1" ht="21.95" customHeight="1">
      <c r="A19" s="8">
        <v>813</v>
      </c>
      <c r="B19" s="118" t="str">
        <f>IF('STUDENT NAMES'!E14&lt;&gt;"",'STUDENT NAMES'!E14,"")</f>
        <v/>
      </c>
      <c r="C19" s="7"/>
      <c r="D19" s="9" t="str">
        <f t="shared" si="0"/>
        <v/>
      </c>
      <c r="E19" s="9" t="str">
        <f t="shared" si="1"/>
        <v/>
      </c>
      <c r="F19" s="7"/>
      <c r="G19" s="9" t="str">
        <f t="shared" si="2"/>
        <v/>
      </c>
      <c r="H19" s="9" t="str">
        <f t="shared" si="3"/>
        <v/>
      </c>
      <c r="I19" s="7"/>
      <c r="J19" s="9" t="str">
        <f t="shared" si="4"/>
        <v/>
      </c>
      <c r="K19" s="9" t="str">
        <f t="shared" si="5"/>
        <v/>
      </c>
      <c r="L19" s="7"/>
      <c r="M19" s="9" t="str">
        <f t="shared" si="6"/>
        <v/>
      </c>
      <c r="N19" s="9" t="str">
        <f t="shared" si="7"/>
        <v/>
      </c>
      <c r="O19" s="7"/>
      <c r="P19" s="9" t="str">
        <f t="shared" si="8"/>
        <v/>
      </c>
      <c r="Q19" s="9" t="str">
        <f t="shared" si="9"/>
        <v/>
      </c>
      <c r="R19" s="7"/>
      <c r="S19" s="9" t="str">
        <f t="shared" si="10"/>
        <v/>
      </c>
      <c r="T19" s="9" t="str">
        <f t="shared" si="11"/>
        <v/>
      </c>
      <c r="U19" s="9">
        <f t="shared" si="12"/>
        <v>0</v>
      </c>
      <c r="V19" s="10">
        <f t="shared" si="13"/>
        <v>0</v>
      </c>
      <c r="W19" s="9">
        <f t="shared" si="14"/>
        <v>1</v>
      </c>
      <c r="X19" s="8" t="str">
        <f t="shared" si="15"/>
        <v>E2</v>
      </c>
    </row>
    <row r="20" spans="1:24" s="11" customFormat="1" ht="21.95" customHeight="1">
      <c r="A20" s="8">
        <v>814</v>
      </c>
      <c r="B20" s="118" t="str">
        <f>IF('STUDENT NAMES'!E15&lt;&gt;"",'STUDENT NAMES'!E15,"")</f>
        <v/>
      </c>
      <c r="C20" s="7"/>
      <c r="D20" s="9" t="str">
        <f t="shared" si="0"/>
        <v/>
      </c>
      <c r="E20" s="9" t="str">
        <f t="shared" si="1"/>
        <v/>
      </c>
      <c r="F20" s="7"/>
      <c r="G20" s="9" t="str">
        <f t="shared" si="2"/>
        <v/>
      </c>
      <c r="H20" s="9" t="str">
        <f t="shared" si="3"/>
        <v/>
      </c>
      <c r="I20" s="7"/>
      <c r="J20" s="9" t="str">
        <f t="shared" si="4"/>
        <v/>
      </c>
      <c r="K20" s="9" t="str">
        <f t="shared" si="5"/>
        <v/>
      </c>
      <c r="L20" s="7"/>
      <c r="M20" s="9" t="str">
        <f t="shared" si="6"/>
        <v/>
      </c>
      <c r="N20" s="9" t="str">
        <f t="shared" si="7"/>
        <v/>
      </c>
      <c r="O20" s="7"/>
      <c r="P20" s="9" t="str">
        <f t="shared" si="8"/>
        <v/>
      </c>
      <c r="Q20" s="9" t="str">
        <f t="shared" si="9"/>
        <v/>
      </c>
      <c r="R20" s="7"/>
      <c r="S20" s="9" t="str">
        <f t="shared" si="10"/>
        <v/>
      </c>
      <c r="T20" s="9" t="str">
        <f t="shared" si="11"/>
        <v/>
      </c>
      <c r="U20" s="9">
        <f t="shared" si="12"/>
        <v>0</v>
      </c>
      <c r="V20" s="10">
        <f t="shared" si="13"/>
        <v>0</v>
      </c>
      <c r="W20" s="9">
        <f t="shared" si="14"/>
        <v>1</v>
      </c>
      <c r="X20" s="8" t="str">
        <f t="shared" si="15"/>
        <v>E2</v>
      </c>
    </row>
    <row r="21" spans="1:24" s="11" customFormat="1" ht="21.95" customHeight="1">
      <c r="A21" s="8">
        <v>815</v>
      </c>
      <c r="B21" s="118" t="str">
        <f>IF('STUDENT NAMES'!E16&lt;&gt;"",'STUDENT NAMES'!E16,"")</f>
        <v/>
      </c>
      <c r="C21" s="7"/>
      <c r="D21" s="9" t="str">
        <f t="shared" si="0"/>
        <v/>
      </c>
      <c r="E21" s="9" t="str">
        <f t="shared" si="1"/>
        <v/>
      </c>
      <c r="F21" s="7"/>
      <c r="G21" s="9" t="str">
        <f t="shared" si="2"/>
        <v/>
      </c>
      <c r="H21" s="9" t="str">
        <f t="shared" si="3"/>
        <v/>
      </c>
      <c r="I21" s="7"/>
      <c r="J21" s="9" t="str">
        <f t="shared" si="4"/>
        <v/>
      </c>
      <c r="K21" s="9" t="str">
        <f t="shared" si="5"/>
        <v/>
      </c>
      <c r="L21" s="7"/>
      <c r="M21" s="9" t="str">
        <f t="shared" si="6"/>
        <v/>
      </c>
      <c r="N21" s="9" t="str">
        <f t="shared" si="7"/>
        <v/>
      </c>
      <c r="O21" s="7"/>
      <c r="P21" s="9" t="str">
        <f t="shared" si="8"/>
        <v/>
      </c>
      <c r="Q21" s="9" t="str">
        <f t="shared" si="9"/>
        <v/>
      </c>
      <c r="R21" s="7"/>
      <c r="S21" s="9" t="str">
        <f t="shared" si="10"/>
        <v/>
      </c>
      <c r="T21" s="9" t="str">
        <f t="shared" si="11"/>
        <v/>
      </c>
      <c r="U21" s="9">
        <f t="shared" si="12"/>
        <v>0</v>
      </c>
      <c r="V21" s="10">
        <f t="shared" si="13"/>
        <v>0</v>
      </c>
      <c r="W21" s="9">
        <f t="shared" si="14"/>
        <v>1</v>
      </c>
      <c r="X21" s="8" t="str">
        <f t="shared" si="15"/>
        <v>E2</v>
      </c>
    </row>
    <row r="22" spans="1:24" s="11" customFormat="1" ht="21.95" customHeight="1">
      <c r="A22" s="8">
        <v>816</v>
      </c>
      <c r="B22" s="118" t="str">
        <f>IF('STUDENT NAMES'!E17&lt;&gt;"",'STUDENT NAMES'!E17,"")</f>
        <v/>
      </c>
      <c r="C22" s="7"/>
      <c r="D22" s="9" t="str">
        <f t="shared" si="0"/>
        <v/>
      </c>
      <c r="E22" s="9" t="str">
        <f t="shared" si="1"/>
        <v/>
      </c>
      <c r="F22" s="7"/>
      <c r="G22" s="9" t="str">
        <f t="shared" si="2"/>
        <v/>
      </c>
      <c r="H22" s="9" t="str">
        <f t="shared" si="3"/>
        <v/>
      </c>
      <c r="I22" s="7"/>
      <c r="J22" s="9" t="str">
        <f t="shared" si="4"/>
        <v/>
      </c>
      <c r="K22" s="9" t="str">
        <f t="shared" si="5"/>
        <v/>
      </c>
      <c r="L22" s="7"/>
      <c r="M22" s="9" t="str">
        <f t="shared" si="6"/>
        <v/>
      </c>
      <c r="N22" s="9" t="str">
        <f t="shared" si="7"/>
        <v/>
      </c>
      <c r="O22" s="7"/>
      <c r="P22" s="9" t="str">
        <f t="shared" si="8"/>
        <v/>
      </c>
      <c r="Q22" s="9" t="str">
        <f t="shared" si="9"/>
        <v/>
      </c>
      <c r="R22" s="7"/>
      <c r="S22" s="9" t="str">
        <f t="shared" si="10"/>
        <v/>
      </c>
      <c r="T22" s="9" t="str">
        <f t="shared" si="11"/>
        <v/>
      </c>
      <c r="U22" s="9">
        <f t="shared" si="12"/>
        <v>0</v>
      </c>
      <c r="V22" s="10">
        <f t="shared" si="13"/>
        <v>0</v>
      </c>
      <c r="W22" s="9">
        <f t="shared" si="14"/>
        <v>1</v>
      </c>
      <c r="X22" s="8" t="str">
        <f t="shared" si="15"/>
        <v>E2</v>
      </c>
    </row>
    <row r="23" spans="1:24" s="11" customFormat="1" ht="21.95" customHeight="1">
      <c r="A23" s="8">
        <v>817</v>
      </c>
      <c r="B23" s="118" t="str">
        <f>IF('STUDENT NAMES'!E18&lt;&gt;"",'STUDENT NAMES'!E18,"")</f>
        <v/>
      </c>
      <c r="C23" s="7"/>
      <c r="D23" s="9" t="str">
        <f t="shared" si="0"/>
        <v/>
      </c>
      <c r="E23" s="9" t="str">
        <f t="shared" si="1"/>
        <v/>
      </c>
      <c r="F23" s="7"/>
      <c r="G23" s="9" t="str">
        <f t="shared" si="2"/>
        <v/>
      </c>
      <c r="H23" s="9" t="str">
        <f t="shared" si="3"/>
        <v/>
      </c>
      <c r="I23" s="7"/>
      <c r="J23" s="9" t="str">
        <f t="shared" si="4"/>
        <v/>
      </c>
      <c r="K23" s="9" t="str">
        <f t="shared" si="5"/>
        <v/>
      </c>
      <c r="L23" s="7"/>
      <c r="M23" s="9" t="str">
        <f t="shared" si="6"/>
        <v/>
      </c>
      <c r="N23" s="9" t="str">
        <f t="shared" si="7"/>
        <v/>
      </c>
      <c r="O23" s="7"/>
      <c r="P23" s="9" t="str">
        <f t="shared" si="8"/>
        <v/>
      </c>
      <c r="Q23" s="9" t="str">
        <f t="shared" si="9"/>
        <v/>
      </c>
      <c r="R23" s="7"/>
      <c r="S23" s="9" t="str">
        <f t="shared" si="10"/>
        <v/>
      </c>
      <c r="T23" s="9" t="str">
        <f t="shared" si="11"/>
        <v/>
      </c>
      <c r="U23" s="9">
        <f t="shared" si="12"/>
        <v>0</v>
      </c>
      <c r="V23" s="10">
        <f t="shared" si="13"/>
        <v>0</v>
      </c>
      <c r="W23" s="9">
        <f t="shared" si="14"/>
        <v>1</v>
      </c>
      <c r="X23" s="8" t="str">
        <f t="shared" si="15"/>
        <v>E2</v>
      </c>
    </row>
    <row r="24" spans="1:24" s="11" customFormat="1" ht="21.95" customHeight="1">
      <c r="A24" s="8">
        <v>818</v>
      </c>
      <c r="B24" s="118" t="str">
        <f>IF('STUDENT NAMES'!E19&lt;&gt;"",'STUDENT NAMES'!E19,"")</f>
        <v/>
      </c>
      <c r="C24" s="7"/>
      <c r="D24" s="9" t="str">
        <f t="shared" si="0"/>
        <v/>
      </c>
      <c r="E24" s="9" t="str">
        <f t="shared" si="1"/>
        <v/>
      </c>
      <c r="F24" s="7"/>
      <c r="G24" s="9" t="str">
        <f t="shared" si="2"/>
        <v/>
      </c>
      <c r="H24" s="9" t="str">
        <f t="shared" si="3"/>
        <v/>
      </c>
      <c r="I24" s="7"/>
      <c r="J24" s="9" t="str">
        <f t="shared" si="4"/>
        <v/>
      </c>
      <c r="K24" s="9" t="str">
        <f t="shared" si="5"/>
        <v/>
      </c>
      <c r="L24" s="7"/>
      <c r="M24" s="9" t="str">
        <f t="shared" si="6"/>
        <v/>
      </c>
      <c r="N24" s="9" t="str">
        <f t="shared" si="7"/>
        <v/>
      </c>
      <c r="O24" s="7"/>
      <c r="P24" s="9" t="str">
        <f t="shared" si="8"/>
        <v/>
      </c>
      <c r="Q24" s="9" t="str">
        <f t="shared" si="9"/>
        <v/>
      </c>
      <c r="R24" s="7"/>
      <c r="S24" s="9" t="str">
        <f t="shared" si="10"/>
        <v/>
      </c>
      <c r="T24" s="9" t="str">
        <f t="shared" si="11"/>
        <v/>
      </c>
      <c r="U24" s="9">
        <f t="shared" si="12"/>
        <v>0</v>
      </c>
      <c r="V24" s="10">
        <f t="shared" si="13"/>
        <v>0</v>
      </c>
      <c r="W24" s="9">
        <f t="shared" si="14"/>
        <v>1</v>
      </c>
      <c r="X24" s="8" t="str">
        <f t="shared" si="15"/>
        <v>E2</v>
      </c>
    </row>
    <row r="25" spans="1:24" s="11" customFormat="1" ht="21.95" customHeight="1">
      <c r="A25" s="8">
        <v>819</v>
      </c>
      <c r="B25" s="118" t="str">
        <f>IF('STUDENT NAMES'!E20&lt;&gt;"",'STUDENT NAMES'!E20,"")</f>
        <v/>
      </c>
      <c r="C25" s="7"/>
      <c r="D25" s="9" t="str">
        <f t="shared" si="0"/>
        <v/>
      </c>
      <c r="E25" s="9" t="str">
        <f t="shared" si="1"/>
        <v/>
      </c>
      <c r="F25" s="7"/>
      <c r="G25" s="9" t="str">
        <f t="shared" si="2"/>
        <v/>
      </c>
      <c r="H25" s="9" t="str">
        <f t="shared" si="3"/>
        <v/>
      </c>
      <c r="I25" s="7"/>
      <c r="J25" s="9" t="str">
        <f t="shared" si="4"/>
        <v/>
      </c>
      <c r="K25" s="9" t="str">
        <f t="shared" si="5"/>
        <v/>
      </c>
      <c r="L25" s="7"/>
      <c r="M25" s="9" t="str">
        <f t="shared" si="6"/>
        <v/>
      </c>
      <c r="N25" s="9" t="str">
        <f t="shared" si="7"/>
        <v/>
      </c>
      <c r="O25" s="7"/>
      <c r="P25" s="9" t="str">
        <f t="shared" si="8"/>
        <v/>
      </c>
      <c r="Q25" s="9" t="str">
        <f t="shared" si="9"/>
        <v/>
      </c>
      <c r="R25" s="7"/>
      <c r="S25" s="9" t="str">
        <f t="shared" si="10"/>
        <v/>
      </c>
      <c r="T25" s="9" t="str">
        <f t="shared" si="11"/>
        <v/>
      </c>
      <c r="U25" s="9">
        <f t="shared" si="12"/>
        <v>0</v>
      </c>
      <c r="V25" s="10">
        <f t="shared" si="13"/>
        <v>0</v>
      </c>
      <c r="W25" s="9">
        <f t="shared" si="14"/>
        <v>1</v>
      </c>
      <c r="X25" s="8" t="str">
        <f t="shared" si="15"/>
        <v>E2</v>
      </c>
    </row>
    <row r="26" spans="1:24" s="11" customFormat="1" ht="21.95" customHeight="1">
      <c r="A26" s="8">
        <v>820</v>
      </c>
      <c r="B26" s="118" t="str">
        <f>IF('STUDENT NAMES'!E21&lt;&gt;"",'STUDENT NAMES'!E21,"")</f>
        <v/>
      </c>
      <c r="C26" s="7"/>
      <c r="D26" s="9" t="str">
        <f t="shared" si="0"/>
        <v/>
      </c>
      <c r="E26" s="9" t="str">
        <f t="shared" si="1"/>
        <v/>
      </c>
      <c r="F26" s="7"/>
      <c r="G26" s="9" t="str">
        <f t="shared" si="2"/>
        <v/>
      </c>
      <c r="H26" s="9" t="str">
        <f t="shared" si="3"/>
        <v/>
      </c>
      <c r="I26" s="7"/>
      <c r="J26" s="9" t="str">
        <f t="shared" si="4"/>
        <v/>
      </c>
      <c r="K26" s="9" t="str">
        <f t="shared" si="5"/>
        <v/>
      </c>
      <c r="L26" s="7"/>
      <c r="M26" s="9" t="str">
        <f t="shared" si="6"/>
        <v/>
      </c>
      <c r="N26" s="9" t="str">
        <f t="shared" si="7"/>
        <v/>
      </c>
      <c r="O26" s="7"/>
      <c r="P26" s="9" t="str">
        <f t="shared" si="8"/>
        <v/>
      </c>
      <c r="Q26" s="9" t="str">
        <f t="shared" si="9"/>
        <v/>
      </c>
      <c r="R26" s="7"/>
      <c r="S26" s="9" t="str">
        <f t="shared" si="10"/>
        <v/>
      </c>
      <c r="T26" s="9" t="str">
        <f t="shared" si="11"/>
        <v/>
      </c>
      <c r="U26" s="9">
        <f t="shared" si="12"/>
        <v>0</v>
      </c>
      <c r="V26" s="10">
        <f t="shared" si="13"/>
        <v>0</v>
      </c>
      <c r="W26" s="9">
        <f t="shared" si="14"/>
        <v>1</v>
      </c>
      <c r="X26" s="8" t="str">
        <f t="shared" si="15"/>
        <v>E2</v>
      </c>
    </row>
    <row r="27" spans="1:24" s="11" customFormat="1" ht="21.95" customHeight="1">
      <c r="A27" s="8">
        <v>821</v>
      </c>
      <c r="B27" s="118" t="str">
        <f>IF('STUDENT NAMES'!E22&lt;&gt;"",'STUDENT NAMES'!E22,"")</f>
        <v/>
      </c>
      <c r="C27" s="7"/>
      <c r="D27" s="9" t="str">
        <f t="shared" si="0"/>
        <v/>
      </c>
      <c r="E27" s="9" t="str">
        <f t="shared" si="1"/>
        <v/>
      </c>
      <c r="F27" s="7"/>
      <c r="G27" s="9" t="str">
        <f t="shared" si="2"/>
        <v/>
      </c>
      <c r="H27" s="9" t="str">
        <f t="shared" si="3"/>
        <v/>
      </c>
      <c r="I27" s="7"/>
      <c r="J27" s="9" t="str">
        <f t="shared" si="4"/>
        <v/>
      </c>
      <c r="K27" s="9" t="str">
        <f t="shared" si="5"/>
        <v/>
      </c>
      <c r="L27" s="7"/>
      <c r="M27" s="9" t="str">
        <f t="shared" si="6"/>
        <v/>
      </c>
      <c r="N27" s="9" t="str">
        <f t="shared" si="7"/>
        <v/>
      </c>
      <c r="O27" s="7"/>
      <c r="P27" s="9" t="str">
        <f t="shared" si="8"/>
        <v/>
      </c>
      <c r="Q27" s="9" t="str">
        <f t="shared" si="9"/>
        <v/>
      </c>
      <c r="R27" s="7"/>
      <c r="S27" s="9" t="str">
        <f t="shared" si="10"/>
        <v/>
      </c>
      <c r="T27" s="9" t="str">
        <f t="shared" si="11"/>
        <v/>
      </c>
      <c r="U27" s="9">
        <f t="shared" si="12"/>
        <v>0</v>
      </c>
      <c r="V27" s="10">
        <f t="shared" si="13"/>
        <v>0</v>
      </c>
      <c r="W27" s="9">
        <f t="shared" si="14"/>
        <v>1</v>
      </c>
      <c r="X27" s="8" t="str">
        <f t="shared" si="15"/>
        <v>E2</v>
      </c>
    </row>
    <row r="28" spans="1:24" s="11" customFormat="1" ht="21.95" customHeight="1">
      <c r="A28" s="8">
        <v>822</v>
      </c>
      <c r="B28" s="118" t="str">
        <f>IF('STUDENT NAMES'!E23&lt;&gt;"",'STUDENT NAMES'!E23,"")</f>
        <v/>
      </c>
      <c r="C28" s="7"/>
      <c r="D28" s="9" t="str">
        <f t="shared" si="0"/>
        <v/>
      </c>
      <c r="E28" s="9" t="str">
        <f t="shared" si="1"/>
        <v/>
      </c>
      <c r="F28" s="7"/>
      <c r="G28" s="9" t="str">
        <f t="shared" si="2"/>
        <v/>
      </c>
      <c r="H28" s="9" t="str">
        <f t="shared" si="3"/>
        <v/>
      </c>
      <c r="I28" s="7"/>
      <c r="J28" s="9" t="str">
        <f t="shared" si="4"/>
        <v/>
      </c>
      <c r="K28" s="9" t="str">
        <f t="shared" si="5"/>
        <v/>
      </c>
      <c r="L28" s="7"/>
      <c r="M28" s="9" t="str">
        <f t="shared" si="6"/>
        <v/>
      </c>
      <c r="N28" s="9" t="str">
        <f t="shared" si="7"/>
        <v/>
      </c>
      <c r="O28" s="7"/>
      <c r="P28" s="9" t="str">
        <f t="shared" ref="P28:P32" si="16">IF(O28&gt;0,RANK(O28,$O$7:$O$53,0),"")</f>
        <v/>
      </c>
      <c r="Q28" s="9" t="str">
        <f t="shared" ref="Q28:Q32" si="17">IF(O28&gt;0,IF(O28&gt;=36.4,"A1",IF(O28&gt;=32.4,"A2",IF(O28&gt;=28.4,"B1",IF(O28&gt;=24.4,"B2",IF(O28&gt;=20.4,"C1",IF(O28&gt;=16.4,"C2",IF(O28&gt;=13.2,"D1",IF(O28&gt;=8.4,"D2","E")))))))),"")</f>
        <v/>
      </c>
      <c r="R28" s="7"/>
      <c r="S28" s="9" t="str">
        <f t="shared" si="10"/>
        <v/>
      </c>
      <c r="T28" s="9" t="str">
        <f t="shared" si="11"/>
        <v/>
      </c>
      <c r="U28" s="9">
        <f t="shared" si="12"/>
        <v>0</v>
      </c>
      <c r="V28" s="10">
        <f t="shared" si="13"/>
        <v>0</v>
      </c>
      <c r="W28" s="9">
        <f t="shared" si="14"/>
        <v>1</v>
      </c>
      <c r="X28" s="8" t="str">
        <f t="shared" si="15"/>
        <v>E2</v>
      </c>
    </row>
    <row r="29" spans="1:24" s="11" customFormat="1" ht="21.95" customHeight="1">
      <c r="A29" s="8">
        <v>823</v>
      </c>
      <c r="B29" s="118" t="str">
        <f>IF('STUDENT NAMES'!E24&lt;&gt;"",'STUDENT NAMES'!E24,"")</f>
        <v/>
      </c>
      <c r="C29" s="7"/>
      <c r="D29" s="9" t="str">
        <f t="shared" si="0"/>
        <v/>
      </c>
      <c r="E29" s="9" t="str">
        <f t="shared" si="1"/>
        <v/>
      </c>
      <c r="F29" s="7"/>
      <c r="G29" s="9" t="str">
        <f t="shared" si="2"/>
        <v/>
      </c>
      <c r="H29" s="9" t="str">
        <f t="shared" si="3"/>
        <v/>
      </c>
      <c r="I29" s="7"/>
      <c r="J29" s="9" t="str">
        <f t="shared" si="4"/>
        <v/>
      </c>
      <c r="K29" s="9" t="str">
        <f t="shared" si="5"/>
        <v/>
      </c>
      <c r="L29" s="7"/>
      <c r="M29" s="9" t="str">
        <f t="shared" si="6"/>
        <v/>
      </c>
      <c r="N29" s="9" t="str">
        <f t="shared" si="7"/>
        <v/>
      </c>
      <c r="O29" s="7"/>
      <c r="P29" s="9" t="str">
        <f t="shared" si="16"/>
        <v/>
      </c>
      <c r="Q29" s="9" t="str">
        <f t="shared" si="17"/>
        <v/>
      </c>
      <c r="R29" s="7"/>
      <c r="S29" s="9" t="str">
        <f t="shared" si="10"/>
        <v/>
      </c>
      <c r="T29" s="9" t="str">
        <f t="shared" si="11"/>
        <v/>
      </c>
      <c r="U29" s="9">
        <f t="shared" si="12"/>
        <v>0</v>
      </c>
      <c r="V29" s="10">
        <f t="shared" si="13"/>
        <v>0</v>
      </c>
      <c r="W29" s="9">
        <f t="shared" si="14"/>
        <v>1</v>
      </c>
      <c r="X29" s="8" t="str">
        <f t="shared" si="15"/>
        <v>E2</v>
      </c>
    </row>
    <row r="30" spans="1:24" s="11" customFormat="1" ht="21.95" customHeight="1">
      <c r="A30" s="8">
        <v>824</v>
      </c>
      <c r="B30" s="118" t="str">
        <f>IF('STUDENT NAMES'!E25&lt;&gt;"",'STUDENT NAMES'!E25,"")</f>
        <v/>
      </c>
      <c r="C30" s="7"/>
      <c r="D30" s="9" t="str">
        <f t="shared" si="0"/>
        <v/>
      </c>
      <c r="E30" s="9" t="str">
        <f t="shared" si="1"/>
        <v/>
      </c>
      <c r="F30" s="7"/>
      <c r="G30" s="9" t="str">
        <f t="shared" si="2"/>
        <v/>
      </c>
      <c r="H30" s="9" t="str">
        <f t="shared" si="3"/>
        <v/>
      </c>
      <c r="I30" s="7"/>
      <c r="J30" s="9" t="str">
        <f t="shared" si="4"/>
        <v/>
      </c>
      <c r="K30" s="9" t="str">
        <f t="shared" si="5"/>
        <v/>
      </c>
      <c r="L30" s="7"/>
      <c r="M30" s="9" t="str">
        <f t="shared" si="6"/>
        <v/>
      </c>
      <c r="N30" s="9" t="str">
        <f t="shared" si="7"/>
        <v/>
      </c>
      <c r="O30" s="7"/>
      <c r="P30" s="9" t="str">
        <f t="shared" si="16"/>
        <v/>
      </c>
      <c r="Q30" s="9" t="str">
        <f t="shared" si="17"/>
        <v/>
      </c>
      <c r="R30" s="7"/>
      <c r="S30" s="9" t="str">
        <f t="shared" si="10"/>
        <v/>
      </c>
      <c r="T30" s="9" t="str">
        <f t="shared" si="11"/>
        <v/>
      </c>
      <c r="U30" s="9">
        <f t="shared" si="12"/>
        <v>0</v>
      </c>
      <c r="V30" s="10">
        <f t="shared" si="13"/>
        <v>0</v>
      </c>
      <c r="W30" s="9">
        <f t="shared" si="14"/>
        <v>1</v>
      </c>
      <c r="X30" s="8" t="str">
        <f t="shared" si="15"/>
        <v>E2</v>
      </c>
    </row>
    <row r="31" spans="1:24" s="11" customFormat="1" ht="21.95" customHeight="1">
      <c r="A31" s="8">
        <v>825</v>
      </c>
      <c r="B31" s="118" t="str">
        <f>IF('STUDENT NAMES'!E26&lt;&gt;"",'STUDENT NAMES'!E26,"")</f>
        <v/>
      </c>
      <c r="C31" s="7"/>
      <c r="D31" s="9" t="str">
        <f t="shared" si="0"/>
        <v/>
      </c>
      <c r="E31" s="9" t="str">
        <f t="shared" si="1"/>
        <v/>
      </c>
      <c r="F31" s="7"/>
      <c r="G31" s="9" t="str">
        <f t="shared" si="2"/>
        <v/>
      </c>
      <c r="H31" s="9" t="str">
        <f t="shared" si="3"/>
        <v/>
      </c>
      <c r="I31" s="7"/>
      <c r="J31" s="9" t="str">
        <f t="shared" si="4"/>
        <v/>
      </c>
      <c r="K31" s="9" t="str">
        <f t="shared" si="5"/>
        <v/>
      </c>
      <c r="L31" s="7"/>
      <c r="M31" s="9" t="str">
        <f t="shared" si="6"/>
        <v/>
      </c>
      <c r="N31" s="9" t="str">
        <f t="shared" si="7"/>
        <v/>
      </c>
      <c r="O31" s="7"/>
      <c r="P31" s="9" t="str">
        <f t="shared" si="16"/>
        <v/>
      </c>
      <c r="Q31" s="9" t="str">
        <f t="shared" si="17"/>
        <v/>
      </c>
      <c r="R31" s="7"/>
      <c r="S31" s="9" t="str">
        <f t="shared" si="10"/>
        <v/>
      </c>
      <c r="T31" s="9" t="str">
        <f t="shared" si="11"/>
        <v/>
      </c>
      <c r="U31" s="9">
        <f t="shared" si="12"/>
        <v>0</v>
      </c>
      <c r="V31" s="10">
        <f t="shared" si="13"/>
        <v>0</v>
      </c>
      <c r="W31" s="9">
        <f t="shared" si="14"/>
        <v>1</v>
      </c>
      <c r="X31" s="8" t="str">
        <f t="shared" si="15"/>
        <v>E2</v>
      </c>
    </row>
    <row r="32" spans="1:24" s="11" customFormat="1" ht="21.95" customHeight="1">
      <c r="A32" s="8">
        <v>826</v>
      </c>
      <c r="B32" s="118" t="str">
        <f>IF('STUDENT NAMES'!E27&lt;&gt;"",'STUDENT NAMES'!E27,"")</f>
        <v/>
      </c>
      <c r="C32" s="7"/>
      <c r="D32" s="9" t="str">
        <f t="shared" si="0"/>
        <v/>
      </c>
      <c r="E32" s="9" t="str">
        <f t="shared" si="1"/>
        <v/>
      </c>
      <c r="F32" s="7"/>
      <c r="G32" s="9" t="str">
        <f t="shared" si="2"/>
        <v/>
      </c>
      <c r="H32" s="9" t="str">
        <f t="shared" si="3"/>
        <v/>
      </c>
      <c r="I32" s="7"/>
      <c r="J32" s="9" t="str">
        <f t="shared" si="4"/>
        <v/>
      </c>
      <c r="K32" s="9" t="str">
        <f t="shared" si="5"/>
        <v/>
      </c>
      <c r="L32" s="7"/>
      <c r="M32" s="9" t="str">
        <f t="shared" si="6"/>
        <v/>
      </c>
      <c r="N32" s="9" t="str">
        <f t="shared" si="7"/>
        <v/>
      </c>
      <c r="O32" s="7"/>
      <c r="P32" s="9" t="str">
        <f t="shared" si="16"/>
        <v/>
      </c>
      <c r="Q32" s="9" t="str">
        <f t="shared" si="17"/>
        <v/>
      </c>
      <c r="R32" s="7"/>
      <c r="S32" s="9" t="str">
        <f t="shared" si="10"/>
        <v/>
      </c>
      <c r="T32" s="9" t="str">
        <f t="shared" si="11"/>
        <v/>
      </c>
      <c r="U32" s="9">
        <f t="shared" si="12"/>
        <v>0</v>
      </c>
      <c r="V32" s="10">
        <f t="shared" si="13"/>
        <v>0</v>
      </c>
      <c r="W32" s="9">
        <f t="shared" si="14"/>
        <v>1</v>
      </c>
      <c r="X32" s="8" t="str">
        <f t="shared" si="15"/>
        <v>E2</v>
      </c>
    </row>
    <row r="33" spans="1:24" s="11" customFormat="1" ht="21.95" customHeight="1">
      <c r="A33" s="8">
        <v>827</v>
      </c>
      <c r="B33" s="118" t="str">
        <f>IF('STUDENT NAMES'!E28&lt;&gt;"",'STUDENT NAMES'!E28,"")</f>
        <v/>
      </c>
      <c r="C33" s="7"/>
      <c r="D33" s="9" t="str">
        <f t="shared" si="0"/>
        <v/>
      </c>
      <c r="E33" s="9" t="str">
        <f t="shared" si="1"/>
        <v/>
      </c>
      <c r="F33" s="7"/>
      <c r="G33" s="9" t="str">
        <f t="shared" si="2"/>
        <v/>
      </c>
      <c r="H33" s="9" t="str">
        <f t="shared" si="3"/>
        <v/>
      </c>
      <c r="I33" s="7"/>
      <c r="J33" s="9" t="str">
        <f t="shared" si="4"/>
        <v/>
      </c>
      <c r="K33" s="9" t="str">
        <f t="shared" si="5"/>
        <v/>
      </c>
      <c r="L33" s="7"/>
      <c r="M33" s="9" t="str">
        <f t="shared" si="6"/>
        <v/>
      </c>
      <c r="N33" s="9" t="str">
        <f t="shared" si="7"/>
        <v/>
      </c>
      <c r="O33" s="7"/>
      <c r="P33" s="9" t="str">
        <f t="shared" si="8"/>
        <v/>
      </c>
      <c r="Q33" s="9" t="str">
        <f t="shared" si="9"/>
        <v/>
      </c>
      <c r="R33" s="7"/>
      <c r="S33" s="9" t="str">
        <f t="shared" si="10"/>
        <v/>
      </c>
      <c r="T33" s="9" t="str">
        <f t="shared" si="11"/>
        <v/>
      </c>
      <c r="U33" s="9">
        <f t="shared" si="12"/>
        <v>0</v>
      </c>
      <c r="V33" s="10">
        <f t="shared" si="13"/>
        <v>0</v>
      </c>
      <c r="W33" s="9">
        <f t="shared" si="14"/>
        <v>1</v>
      </c>
      <c r="X33" s="8" t="str">
        <f t="shared" si="15"/>
        <v>E2</v>
      </c>
    </row>
    <row r="34" spans="1:24" s="11" customFormat="1" ht="21.95" customHeight="1">
      <c r="A34" s="8">
        <v>828</v>
      </c>
      <c r="B34" s="118" t="str">
        <f>IF('STUDENT NAMES'!E29&lt;&gt;"",'STUDENT NAMES'!E29,"")</f>
        <v/>
      </c>
      <c r="C34" s="7"/>
      <c r="D34" s="9" t="str">
        <f t="shared" si="0"/>
        <v/>
      </c>
      <c r="E34" s="9" t="str">
        <f t="shared" si="1"/>
        <v/>
      </c>
      <c r="F34" s="7"/>
      <c r="G34" s="9" t="str">
        <f t="shared" si="2"/>
        <v/>
      </c>
      <c r="H34" s="9" t="str">
        <f t="shared" si="3"/>
        <v/>
      </c>
      <c r="I34" s="7"/>
      <c r="J34" s="9" t="str">
        <f t="shared" si="4"/>
        <v/>
      </c>
      <c r="K34" s="9" t="str">
        <f t="shared" si="5"/>
        <v/>
      </c>
      <c r="L34" s="7"/>
      <c r="M34" s="9" t="str">
        <f t="shared" si="6"/>
        <v/>
      </c>
      <c r="N34" s="9" t="str">
        <f t="shared" si="7"/>
        <v/>
      </c>
      <c r="O34" s="7"/>
      <c r="P34" s="9" t="str">
        <f t="shared" si="8"/>
        <v/>
      </c>
      <c r="Q34" s="9" t="str">
        <f t="shared" si="9"/>
        <v/>
      </c>
      <c r="R34" s="7"/>
      <c r="S34" s="9" t="str">
        <f t="shared" si="10"/>
        <v/>
      </c>
      <c r="T34" s="9" t="str">
        <f t="shared" si="11"/>
        <v/>
      </c>
      <c r="U34" s="9">
        <f t="shared" si="12"/>
        <v>0</v>
      </c>
      <c r="V34" s="10">
        <f t="shared" si="13"/>
        <v>0</v>
      </c>
      <c r="W34" s="9">
        <f t="shared" si="14"/>
        <v>1</v>
      </c>
      <c r="X34" s="8" t="str">
        <f t="shared" si="15"/>
        <v>E2</v>
      </c>
    </row>
    <row r="35" spans="1:24" s="11" customFormat="1" ht="21.95" customHeight="1">
      <c r="A35" s="8">
        <v>829</v>
      </c>
      <c r="B35" s="118" t="str">
        <f>IF('STUDENT NAMES'!E30&lt;&gt;"",'STUDENT NAMES'!E30,"")</f>
        <v/>
      </c>
      <c r="C35" s="7"/>
      <c r="D35" s="9" t="str">
        <f t="shared" si="0"/>
        <v/>
      </c>
      <c r="E35" s="9" t="str">
        <f t="shared" si="1"/>
        <v/>
      </c>
      <c r="F35" s="7"/>
      <c r="G35" s="9" t="str">
        <f t="shared" si="2"/>
        <v/>
      </c>
      <c r="H35" s="9" t="str">
        <f t="shared" si="3"/>
        <v/>
      </c>
      <c r="I35" s="7"/>
      <c r="J35" s="9" t="str">
        <f t="shared" si="4"/>
        <v/>
      </c>
      <c r="K35" s="9" t="str">
        <f t="shared" si="5"/>
        <v/>
      </c>
      <c r="L35" s="7"/>
      <c r="M35" s="9" t="str">
        <f t="shared" si="6"/>
        <v/>
      </c>
      <c r="N35" s="9" t="str">
        <f t="shared" si="7"/>
        <v/>
      </c>
      <c r="O35" s="7"/>
      <c r="P35" s="9" t="str">
        <f t="shared" si="8"/>
        <v/>
      </c>
      <c r="Q35" s="9" t="str">
        <f t="shared" si="9"/>
        <v/>
      </c>
      <c r="R35" s="7"/>
      <c r="S35" s="9" t="str">
        <f t="shared" si="10"/>
        <v/>
      </c>
      <c r="T35" s="9" t="str">
        <f t="shared" si="11"/>
        <v/>
      </c>
      <c r="U35" s="9">
        <f t="shared" si="12"/>
        <v>0</v>
      </c>
      <c r="V35" s="10">
        <f t="shared" si="13"/>
        <v>0</v>
      </c>
      <c r="W35" s="9">
        <f t="shared" si="14"/>
        <v>1</v>
      </c>
      <c r="X35" s="8" t="str">
        <f t="shared" si="15"/>
        <v>E2</v>
      </c>
    </row>
    <row r="36" spans="1:24" s="11" customFormat="1" ht="21.95" customHeight="1">
      <c r="A36" s="8">
        <v>830</v>
      </c>
      <c r="B36" s="118" t="str">
        <f>IF('STUDENT NAMES'!E31&lt;&gt;"",'STUDENT NAMES'!E31,"")</f>
        <v/>
      </c>
      <c r="C36" s="7"/>
      <c r="D36" s="9" t="str">
        <f t="shared" si="0"/>
        <v/>
      </c>
      <c r="E36" s="9" t="str">
        <f t="shared" si="1"/>
        <v/>
      </c>
      <c r="F36" s="7"/>
      <c r="G36" s="9" t="str">
        <f t="shared" si="2"/>
        <v/>
      </c>
      <c r="H36" s="9" t="str">
        <f t="shared" si="3"/>
        <v/>
      </c>
      <c r="I36" s="7"/>
      <c r="J36" s="9" t="str">
        <f t="shared" si="4"/>
        <v/>
      </c>
      <c r="K36" s="9" t="str">
        <f t="shared" si="5"/>
        <v/>
      </c>
      <c r="L36" s="7"/>
      <c r="M36" s="9" t="str">
        <f t="shared" si="6"/>
        <v/>
      </c>
      <c r="N36" s="9" t="str">
        <f t="shared" si="7"/>
        <v/>
      </c>
      <c r="O36" s="7"/>
      <c r="P36" s="9" t="str">
        <f t="shared" si="8"/>
        <v/>
      </c>
      <c r="Q36" s="9" t="str">
        <f t="shared" si="9"/>
        <v/>
      </c>
      <c r="R36" s="7"/>
      <c r="S36" s="9" t="str">
        <f t="shared" si="10"/>
        <v/>
      </c>
      <c r="T36" s="9" t="str">
        <f t="shared" si="11"/>
        <v/>
      </c>
      <c r="U36" s="9">
        <f t="shared" si="12"/>
        <v>0</v>
      </c>
      <c r="V36" s="10">
        <f t="shared" si="13"/>
        <v>0</v>
      </c>
      <c r="W36" s="9">
        <f t="shared" si="14"/>
        <v>1</v>
      </c>
      <c r="X36" s="8" t="str">
        <f t="shared" si="15"/>
        <v>E2</v>
      </c>
    </row>
    <row r="37" spans="1:24" s="11" customFormat="1" ht="21.95" customHeight="1">
      <c r="A37" s="8">
        <v>831</v>
      </c>
      <c r="B37" s="118" t="str">
        <f>IF('STUDENT NAMES'!E32&lt;&gt;"",'STUDENT NAMES'!E32,"")</f>
        <v/>
      </c>
      <c r="C37" s="7"/>
      <c r="D37" s="9" t="str">
        <f t="shared" si="0"/>
        <v/>
      </c>
      <c r="E37" s="9" t="str">
        <f t="shared" si="1"/>
        <v/>
      </c>
      <c r="F37" s="7"/>
      <c r="G37" s="9" t="str">
        <f t="shared" si="2"/>
        <v/>
      </c>
      <c r="H37" s="9" t="str">
        <f t="shared" si="3"/>
        <v/>
      </c>
      <c r="I37" s="7"/>
      <c r="J37" s="9" t="str">
        <f t="shared" si="4"/>
        <v/>
      </c>
      <c r="K37" s="9" t="str">
        <f t="shared" si="5"/>
        <v/>
      </c>
      <c r="L37" s="7"/>
      <c r="M37" s="9" t="str">
        <f t="shared" si="6"/>
        <v/>
      </c>
      <c r="N37" s="9" t="str">
        <f t="shared" si="7"/>
        <v/>
      </c>
      <c r="O37" s="7"/>
      <c r="P37" s="9" t="str">
        <f t="shared" si="8"/>
        <v/>
      </c>
      <c r="Q37" s="9" t="str">
        <f t="shared" si="9"/>
        <v/>
      </c>
      <c r="R37" s="7"/>
      <c r="S37" s="9" t="str">
        <f t="shared" si="10"/>
        <v/>
      </c>
      <c r="T37" s="9" t="str">
        <f t="shared" si="11"/>
        <v/>
      </c>
      <c r="U37" s="9">
        <f t="shared" si="12"/>
        <v>0</v>
      </c>
      <c r="V37" s="10">
        <f t="shared" si="13"/>
        <v>0</v>
      </c>
      <c r="W37" s="9">
        <f t="shared" si="14"/>
        <v>1</v>
      </c>
      <c r="X37" s="8" t="str">
        <f t="shared" si="15"/>
        <v>E2</v>
      </c>
    </row>
    <row r="38" spans="1:24" s="11" customFormat="1" ht="21.95" customHeight="1">
      <c r="A38" s="8">
        <v>832</v>
      </c>
      <c r="B38" s="118" t="str">
        <f>IF('STUDENT NAMES'!E33&lt;&gt;"",'STUDENT NAMES'!E33,"")</f>
        <v/>
      </c>
      <c r="C38" s="7"/>
      <c r="D38" s="9" t="str">
        <f t="shared" si="0"/>
        <v/>
      </c>
      <c r="E38" s="9" t="str">
        <f t="shared" si="1"/>
        <v/>
      </c>
      <c r="F38" s="7"/>
      <c r="G38" s="9" t="str">
        <f t="shared" si="2"/>
        <v/>
      </c>
      <c r="H38" s="9" t="str">
        <f t="shared" si="3"/>
        <v/>
      </c>
      <c r="I38" s="7"/>
      <c r="J38" s="9" t="str">
        <f t="shared" si="4"/>
        <v/>
      </c>
      <c r="K38" s="9" t="str">
        <f t="shared" si="5"/>
        <v/>
      </c>
      <c r="L38" s="7"/>
      <c r="M38" s="9" t="str">
        <f t="shared" si="6"/>
        <v/>
      </c>
      <c r="N38" s="9" t="str">
        <f t="shared" si="7"/>
        <v/>
      </c>
      <c r="O38" s="7"/>
      <c r="P38" s="9" t="str">
        <f t="shared" si="8"/>
        <v/>
      </c>
      <c r="Q38" s="9" t="str">
        <f t="shared" si="9"/>
        <v/>
      </c>
      <c r="R38" s="7"/>
      <c r="S38" s="9" t="str">
        <f t="shared" si="10"/>
        <v/>
      </c>
      <c r="T38" s="9" t="str">
        <f t="shared" si="11"/>
        <v/>
      </c>
      <c r="U38" s="9">
        <f t="shared" si="12"/>
        <v>0</v>
      </c>
      <c r="V38" s="10">
        <f t="shared" si="13"/>
        <v>0</v>
      </c>
      <c r="W38" s="9">
        <f t="shared" si="14"/>
        <v>1</v>
      </c>
      <c r="X38" s="8" t="str">
        <f t="shared" si="15"/>
        <v>E2</v>
      </c>
    </row>
    <row r="39" spans="1:24" s="11" customFormat="1" ht="21.95" customHeight="1">
      <c r="A39" s="8">
        <v>833</v>
      </c>
      <c r="B39" s="118" t="str">
        <f>IF('STUDENT NAMES'!E34&lt;&gt;"",'STUDENT NAMES'!E34,"")</f>
        <v/>
      </c>
      <c r="C39" s="7"/>
      <c r="D39" s="9" t="str">
        <f t="shared" si="0"/>
        <v/>
      </c>
      <c r="E39" s="9" t="str">
        <f t="shared" si="1"/>
        <v/>
      </c>
      <c r="F39" s="7"/>
      <c r="G39" s="9" t="str">
        <f t="shared" si="2"/>
        <v/>
      </c>
      <c r="H39" s="9" t="str">
        <f t="shared" si="3"/>
        <v/>
      </c>
      <c r="I39" s="7"/>
      <c r="J39" s="9" t="str">
        <f t="shared" si="4"/>
        <v/>
      </c>
      <c r="K39" s="9" t="str">
        <f t="shared" si="5"/>
        <v/>
      </c>
      <c r="L39" s="7"/>
      <c r="M39" s="9" t="str">
        <f t="shared" si="6"/>
        <v/>
      </c>
      <c r="N39" s="9" t="str">
        <f t="shared" si="7"/>
        <v/>
      </c>
      <c r="O39" s="7"/>
      <c r="P39" s="9" t="str">
        <f t="shared" si="8"/>
        <v/>
      </c>
      <c r="Q39" s="9" t="str">
        <f t="shared" si="9"/>
        <v/>
      </c>
      <c r="R39" s="7"/>
      <c r="S39" s="9" t="str">
        <f t="shared" si="10"/>
        <v/>
      </c>
      <c r="T39" s="9" t="str">
        <f t="shared" si="11"/>
        <v/>
      </c>
      <c r="U39" s="9">
        <f t="shared" si="12"/>
        <v>0</v>
      </c>
      <c r="V39" s="10">
        <f t="shared" si="13"/>
        <v>0</v>
      </c>
      <c r="W39" s="9">
        <f t="shared" si="14"/>
        <v>1</v>
      </c>
      <c r="X39" s="8" t="str">
        <f t="shared" si="15"/>
        <v>E2</v>
      </c>
    </row>
    <row r="40" spans="1:24" s="11" customFormat="1" ht="21.95" customHeight="1">
      <c r="A40" s="8">
        <v>834</v>
      </c>
      <c r="B40" s="118" t="str">
        <f>IF('STUDENT NAMES'!E35&lt;&gt;"",'STUDENT NAMES'!E35,"")</f>
        <v/>
      </c>
      <c r="C40" s="7"/>
      <c r="D40" s="9" t="str">
        <f t="shared" si="0"/>
        <v/>
      </c>
      <c r="E40" s="9" t="str">
        <f t="shared" si="1"/>
        <v/>
      </c>
      <c r="F40" s="7"/>
      <c r="G40" s="9" t="str">
        <f t="shared" si="2"/>
        <v/>
      </c>
      <c r="H40" s="9" t="str">
        <f t="shared" si="3"/>
        <v/>
      </c>
      <c r="I40" s="7"/>
      <c r="J40" s="9" t="str">
        <f t="shared" si="4"/>
        <v/>
      </c>
      <c r="K40" s="9" t="str">
        <f t="shared" si="5"/>
        <v/>
      </c>
      <c r="L40" s="7"/>
      <c r="M40" s="9" t="str">
        <f t="shared" si="6"/>
        <v/>
      </c>
      <c r="N40" s="9" t="str">
        <f t="shared" si="7"/>
        <v/>
      </c>
      <c r="O40" s="7"/>
      <c r="P40" s="9" t="str">
        <f t="shared" si="8"/>
        <v/>
      </c>
      <c r="Q40" s="9" t="str">
        <f t="shared" si="9"/>
        <v/>
      </c>
      <c r="R40" s="7"/>
      <c r="S40" s="9" t="str">
        <f t="shared" si="10"/>
        <v/>
      </c>
      <c r="T40" s="9" t="str">
        <f t="shared" si="11"/>
        <v/>
      </c>
      <c r="U40" s="9">
        <f t="shared" si="12"/>
        <v>0</v>
      </c>
      <c r="V40" s="10">
        <f t="shared" si="13"/>
        <v>0</v>
      </c>
      <c r="W40" s="9">
        <f t="shared" si="14"/>
        <v>1</v>
      </c>
      <c r="X40" s="8" t="str">
        <f t="shared" si="15"/>
        <v>E2</v>
      </c>
    </row>
    <row r="41" spans="1:24" s="11" customFormat="1" ht="21.95" customHeight="1">
      <c r="A41" s="8">
        <v>835</v>
      </c>
      <c r="B41" s="118" t="str">
        <f>IF('STUDENT NAMES'!E36&lt;&gt;"",'STUDENT NAMES'!E36,"")</f>
        <v/>
      </c>
      <c r="C41" s="7"/>
      <c r="D41" s="9" t="str">
        <f t="shared" si="0"/>
        <v/>
      </c>
      <c r="E41" s="9" t="str">
        <f t="shared" si="1"/>
        <v/>
      </c>
      <c r="F41" s="7"/>
      <c r="G41" s="9" t="str">
        <f t="shared" si="2"/>
        <v/>
      </c>
      <c r="H41" s="9" t="str">
        <f t="shared" si="3"/>
        <v/>
      </c>
      <c r="I41" s="7"/>
      <c r="J41" s="9" t="str">
        <f t="shared" si="4"/>
        <v/>
      </c>
      <c r="K41" s="9" t="str">
        <f t="shared" si="5"/>
        <v/>
      </c>
      <c r="L41" s="7"/>
      <c r="M41" s="9" t="str">
        <f t="shared" si="6"/>
        <v/>
      </c>
      <c r="N41" s="9" t="str">
        <f t="shared" si="7"/>
        <v/>
      </c>
      <c r="O41" s="7"/>
      <c r="P41" s="9" t="str">
        <f t="shared" si="8"/>
        <v/>
      </c>
      <c r="Q41" s="9" t="str">
        <f t="shared" si="9"/>
        <v/>
      </c>
      <c r="R41" s="7"/>
      <c r="S41" s="9" t="str">
        <f t="shared" si="10"/>
        <v/>
      </c>
      <c r="T41" s="9" t="str">
        <f t="shared" si="11"/>
        <v/>
      </c>
      <c r="U41" s="9">
        <f t="shared" si="12"/>
        <v>0</v>
      </c>
      <c r="V41" s="10">
        <f t="shared" si="13"/>
        <v>0</v>
      </c>
      <c r="W41" s="9">
        <f t="shared" si="14"/>
        <v>1</v>
      </c>
      <c r="X41" s="8" t="str">
        <f t="shared" si="15"/>
        <v>E2</v>
      </c>
    </row>
    <row r="42" spans="1:24" s="11" customFormat="1" ht="21.95" customHeight="1">
      <c r="A42" s="8">
        <v>836</v>
      </c>
      <c r="B42" s="118" t="str">
        <f>IF('STUDENT NAMES'!E37&lt;&gt;"",'STUDENT NAMES'!E37,"")</f>
        <v/>
      </c>
      <c r="C42" s="7"/>
      <c r="D42" s="9" t="str">
        <f t="shared" si="0"/>
        <v/>
      </c>
      <c r="E42" s="9" t="str">
        <f t="shared" si="1"/>
        <v/>
      </c>
      <c r="F42" s="7"/>
      <c r="G42" s="9" t="str">
        <f t="shared" si="2"/>
        <v/>
      </c>
      <c r="H42" s="9" t="str">
        <f t="shared" si="3"/>
        <v/>
      </c>
      <c r="I42" s="7"/>
      <c r="J42" s="9" t="str">
        <f t="shared" si="4"/>
        <v/>
      </c>
      <c r="K42" s="9" t="str">
        <f t="shared" si="5"/>
        <v/>
      </c>
      <c r="L42" s="7"/>
      <c r="M42" s="9" t="str">
        <f t="shared" si="6"/>
        <v/>
      </c>
      <c r="N42" s="9" t="str">
        <f t="shared" si="7"/>
        <v/>
      </c>
      <c r="O42" s="7"/>
      <c r="P42" s="9" t="str">
        <f t="shared" si="8"/>
        <v/>
      </c>
      <c r="Q42" s="9" t="str">
        <f t="shared" si="9"/>
        <v/>
      </c>
      <c r="R42" s="7"/>
      <c r="S42" s="9" t="str">
        <f t="shared" ref="S42:S44" si="18">IF(R42&gt;0,RANK(R42,$R$7:$R$53,0),"")</f>
        <v/>
      </c>
      <c r="T42" s="9" t="str">
        <f t="shared" ref="T42:T44" si="19">IF(R42&gt;0,IF(R42&gt;=36.4,"A1",IF(R42&gt;=32.4,"A2",IF(R42&gt;=28.4,"B1",IF(R42&gt;=24.4,"B2",IF(R42&gt;=20.4,"C1",IF(R42&gt;=16.4,"C2",IF(R42&gt;=13.2,"D1",IF(R42&gt;=8.4,"D2","E")))))))),"")</f>
        <v/>
      </c>
      <c r="U42" s="9">
        <f t="shared" si="12"/>
        <v>0</v>
      </c>
      <c r="V42" s="10">
        <f t="shared" si="13"/>
        <v>0</v>
      </c>
      <c r="W42" s="9">
        <f t="shared" si="14"/>
        <v>1</v>
      </c>
      <c r="X42" s="8" t="str">
        <f t="shared" si="15"/>
        <v>E2</v>
      </c>
    </row>
    <row r="43" spans="1:24" s="11" customFormat="1" ht="21.95" customHeight="1">
      <c r="A43" s="8">
        <v>837</v>
      </c>
      <c r="B43" s="118" t="str">
        <f>IF('STUDENT NAMES'!E38&lt;&gt;"",'STUDENT NAMES'!E38,"")</f>
        <v/>
      </c>
      <c r="C43" s="7"/>
      <c r="D43" s="9" t="str">
        <f t="shared" si="0"/>
        <v/>
      </c>
      <c r="E43" s="9" t="str">
        <f t="shared" si="1"/>
        <v/>
      </c>
      <c r="F43" s="7"/>
      <c r="G43" s="9" t="str">
        <f t="shared" si="2"/>
        <v/>
      </c>
      <c r="H43" s="9" t="str">
        <f t="shared" si="3"/>
        <v/>
      </c>
      <c r="I43" s="7"/>
      <c r="J43" s="9" t="str">
        <f t="shared" si="4"/>
        <v/>
      </c>
      <c r="K43" s="9" t="str">
        <f t="shared" si="5"/>
        <v/>
      </c>
      <c r="L43" s="7"/>
      <c r="M43" s="9" t="str">
        <f t="shared" si="6"/>
        <v/>
      </c>
      <c r="N43" s="9" t="str">
        <f t="shared" si="7"/>
        <v/>
      </c>
      <c r="O43" s="7"/>
      <c r="P43" s="9" t="str">
        <f t="shared" si="8"/>
        <v/>
      </c>
      <c r="Q43" s="9" t="str">
        <f t="shared" si="9"/>
        <v/>
      </c>
      <c r="R43" s="7"/>
      <c r="S43" s="9" t="str">
        <f t="shared" si="18"/>
        <v/>
      </c>
      <c r="T43" s="9" t="str">
        <f t="shared" si="19"/>
        <v/>
      </c>
      <c r="U43" s="9">
        <f t="shared" ref="U43:U44" si="20">SUM(C43+F43+I43+L43+O43+R43)</f>
        <v>0</v>
      </c>
      <c r="V43" s="10">
        <f t="shared" ref="V43:V44" si="21">U43/240*100</f>
        <v>0</v>
      </c>
      <c r="W43" s="9">
        <f t="shared" ref="W43:W44" si="22">RANK(V43,$V$7:$V$47,0)</f>
        <v>1</v>
      </c>
      <c r="X43" s="8" t="str">
        <f t="shared" ref="X43:X44" si="23">IF(V43&gt;=91,"A1",IF(V43&gt;=81,"A2",IF(V43&gt;=71,"B1",IF(V43&gt;=61,"B2",IF(V43&gt;=51,"C1",IF(V43&gt;=41,"C2",IF(V43&gt;=33,"D",IF(V43&gt;=21,"E1","E2"))))))))</f>
        <v>E2</v>
      </c>
    </row>
    <row r="44" spans="1:24" s="11" customFormat="1" ht="21.95" customHeight="1">
      <c r="A44" s="8">
        <v>838</v>
      </c>
      <c r="B44" s="118" t="str">
        <f>IF('STUDENT NAMES'!E39&lt;&gt;"",'STUDENT NAMES'!E39,"")</f>
        <v/>
      </c>
      <c r="C44" s="7"/>
      <c r="D44" s="9" t="str">
        <f t="shared" si="0"/>
        <v/>
      </c>
      <c r="E44" s="9" t="str">
        <f t="shared" si="1"/>
        <v/>
      </c>
      <c r="F44" s="7"/>
      <c r="G44" s="9" t="str">
        <f t="shared" si="2"/>
        <v/>
      </c>
      <c r="H44" s="9" t="str">
        <f t="shared" si="3"/>
        <v/>
      </c>
      <c r="I44" s="7"/>
      <c r="J44" s="9" t="str">
        <f t="shared" si="4"/>
        <v/>
      </c>
      <c r="K44" s="9" t="str">
        <f t="shared" si="5"/>
        <v/>
      </c>
      <c r="L44" s="7"/>
      <c r="M44" s="9" t="str">
        <f t="shared" si="6"/>
        <v/>
      </c>
      <c r="N44" s="9" t="str">
        <f t="shared" si="7"/>
        <v/>
      </c>
      <c r="O44" s="7"/>
      <c r="P44" s="9" t="str">
        <f t="shared" si="8"/>
        <v/>
      </c>
      <c r="Q44" s="9" t="str">
        <f t="shared" si="9"/>
        <v/>
      </c>
      <c r="R44" s="7"/>
      <c r="S44" s="9" t="str">
        <f t="shared" si="18"/>
        <v/>
      </c>
      <c r="T44" s="9" t="str">
        <f t="shared" si="19"/>
        <v/>
      </c>
      <c r="U44" s="9">
        <f t="shared" si="20"/>
        <v>0</v>
      </c>
      <c r="V44" s="10">
        <f t="shared" si="21"/>
        <v>0</v>
      </c>
      <c r="W44" s="9">
        <f t="shared" si="22"/>
        <v>1</v>
      </c>
      <c r="X44" s="8" t="str">
        <f t="shared" si="23"/>
        <v>E2</v>
      </c>
    </row>
    <row r="45" spans="1:24" s="11" customFormat="1" ht="21.95" customHeight="1">
      <c r="A45" s="8">
        <v>839</v>
      </c>
      <c r="B45" s="118" t="str">
        <f>IF('STUDENT NAMES'!E40&lt;&gt;"",'STUDENT NAMES'!E40,"")</f>
        <v/>
      </c>
      <c r="C45" s="7"/>
      <c r="D45" s="9" t="str">
        <f t="shared" si="0"/>
        <v/>
      </c>
      <c r="E45" s="9" t="str">
        <f t="shared" si="1"/>
        <v/>
      </c>
      <c r="F45" s="7"/>
      <c r="G45" s="9" t="str">
        <f t="shared" si="2"/>
        <v/>
      </c>
      <c r="H45" s="9" t="str">
        <f t="shared" si="3"/>
        <v/>
      </c>
      <c r="I45" s="7"/>
      <c r="J45" s="9" t="str">
        <f t="shared" si="4"/>
        <v/>
      </c>
      <c r="K45" s="9" t="str">
        <f t="shared" si="5"/>
        <v/>
      </c>
      <c r="L45" s="7"/>
      <c r="M45" s="9" t="str">
        <f t="shared" si="6"/>
        <v/>
      </c>
      <c r="N45" s="9" t="str">
        <f t="shared" si="7"/>
        <v/>
      </c>
      <c r="O45" s="7"/>
      <c r="P45" s="9" t="str">
        <f t="shared" si="8"/>
        <v/>
      </c>
      <c r="Q45" s="9" t="str">
        <f t="shared" si="9"/>
        <v/>
      </c>
      <c r="R45" s="7"/>
      <c r="S45" s="9" t="str">
        <f t="shared" si="10"/>
        <v/>
      </c>
      <c r="T45" s="9" t="str">
        <f t="shared" ref="T45:T46" si="24">IF(R45&gt;0,IF(R45&gt;=36.4,"A1",IF(R45&gt;=32.4,"A2",IF(R45&gt;=28.4,"B1",IF(R45&gt;=24.4,"B2",IF(R45&gt;=20.4,"C1",IF(R45&gt;=16.4,"C2",IF(R45&gt;=13.2,"D1",IF(R45&gt;=8.4,"D2","E")))))))),"")</f>
        <v/>
      </c>
      <c r="U45" s="9">
        <f t="shared" ref="U45:U46" si="25">SUM(C45+F45+I45+L45+O45+R45)</f>
        <v>0</v>
      </c>
      <c r="V45" s="10">
        <f t="shared" ref="V45:V46" si="26">U45/240*100</f>
        <v>0</v>
      </c>
      <c r="W45" s="9">
        <f t="shared" ref="W45:W46" si="27">RANK(V45,$V$7:$V$47,0)</f>
        <v>1</v>
      </c>
      <c r="X45" s="8" t="str">
        <f t="shared" ref="X45:X46" si="28">IF(V45&gt;=91,"A1",IF(V45&gt;=81,"A2",IF(V45&gt;=71,"B1",IF(V45&gt;=61,"B2",IF(V45&gt;=51,"C1",IF(V45&gt;=41,"C2",IF(V45&gt;=33,"D",IF(V45&gt;=21,"E1","E2"))))))))</f>
        <v>E2</v>
      </c>
    </row>
    <row r="46" spans="1:24" s="11" customFormat="1" ht="21.95" customHeight="1">
      <c r="A46" s="8">
        <v>840</v>
      </c>
      <c r="B46" s="118" t="str">
        <f>IF('STUDENT NAMES'!E41&lt;&gt;"",'STUDENT NAMES'!E41,"")</f>
        <v/>
      </c>
      <c r="C46" s="7"/>
      <c r="D46" s="9" t="str">
        <f t="shared" si="0"/>
        <v/>
      </c>
      <c r="E46" s="9" t="str">
        <f t="shared" si="1"/>
        <v/>
      </c>
      <c r="F46" s="7"/>
      <c r="G46" s="9" t="str">
        <f t="shared" si="2"/>
        <v/>
      </c>
      <c r="H46" s="9" t="str">
        <f t="shared" si="3"/>
        <v/>
      </c>
      <c r="I46" s="7"/>
      <c r="J46" s="9" t="str">
        <f t="shared" si="4"/>
        <v/>
      </c>
      <c r="K46" s="9" t="str">
        <f t="shared" si="5"/>
        <v/>
      </c>
      <c r="L46" s="7"/>
      <c r="M46" s="9" t="str">
        <f t="shared" si="6"/>
        <v/>
      </c>
      <c r="N46" s="9" t="str">
        <f t="shared" si="7"/>
        <v/>
      </c>
      <c r="O46" s="7"/>
      <c r="P46" s="9" t="str">
        <f t="shared" si="8"/>
        <v/>
      </c>
      <c r="Q46" s="9" t="str">
        <f t="shared" si="9"/>
        <v/>
      </c>
      <c r="R46" s="7"/>
      <c r="S46" s="9" t="str">
        <f t="shared" si="10"/>
        <v/>
      </c>
      <c r="T46" s="9" t="str">
        <f t="shared" si="24"/>
        <v/>
      </c>
      <c r="U46" s="9">
        <f t="shared" si="25"/>
        <v>0</v>
      </c>
      <c r="V46" s="10">
        <f t="shared" si="26"/>
        <v>0</v>
      </c>
      <c r="W46" s="9">
        <f t="shared" si="27"/>
        <v>1</v>
      </c>
      <c r="X46" s="8" t="str">
        <f t="shared" si="28"/>
        <v>E2</v>
      </c>
    </row>
    <row r="47" spans="1:24" s="11" customFormat="1" ht="17.25" customHeight="1">
      <c r="A47" s="8">
        <v>841</v>
      </c>
      <c r="B47" s="118" t="str">
        <f>IF('STUDENT NAMES'!E42&lt;&gt;"",'STUDENT NAMES'!E42,"")</f>
        <v/>
      </c>
      <c r="C47" s="7"/>
      <c r="D47" s="9"/>
      <c r="E47" s="9"/>
      <c r="F47" s="7"/>
      <c r="G47" s="9"/>
      <c r="H47" s="9"/>
      <c r="I47" s="7"/>
      <c r="J47" s="9"/>
      <c r="K47" s="9"/>
      <c r="L47" s="7"/>
      <c r="M47" s="9"/>
      <c r="N47" s="9"/>
      <c r="O47" s="7"/>
      <c r="P47" s="9"/>
      <c r="Q47" s="9"/>
      <c r="R47" s="7"/>
      <c r="S47" s="9"/>
      <c r="T47" s="9"/>
      <c r="U47" s="9"/>
      <c r="V47" s="10"/>
      <c r="W47" s="9"/>
      <c r="X47" s="8"/>
    </row>
    <row r="48" spans="1:24" s="11" customFormat="1" ht="16.5" customHeight="1">
      <c r="A48" s="8">
        <v>842</v>
      </c>
      <c r="B48" s="118" t="str">
        <f>IF('STUDENT NAMES'!E43&lt;&gt;"",'STUDENT NAMES'!E43,"")</f>
        <v/>
      </c>
      <c r="C48" s="7"/>
      <c r="D48" s="9"/>
      <c r="E48" s="9"/>
      <c r="F48" s="7"/>
      <c r="G48" s="9"/>
      <c r="H48" s="9"/>
      <c r="I48" s="7"/>
      <c r="J48" s="9"/>
      <c r="K48" s="9"/>
      <c r="L48" s="7"/>
      <c r="M48" s="9"/>
      <c r="N48" s="9"/>
      <c r="O48" s="7"/>
      <c r="P48" s="9"/>
      <c r="Q48" s="9"/>
      <c r="R48" s="7"/>
      <c r="S48" s="9"/>
      <c r="T48" s="9"/>
      <c r="U48" s="9"/>
      <c r="V48" s="10"/>
      <c r="W48" s="9"/>
      <c r="X48" s="8"/>
    </row>
    <row r="49" spans="1:24" s="11" customFormat="1" ht="16.5" customHeight="1">
      <c r="A49" s="8">
        <v>843</v>
      </c>
      <c r="B49" s="118" t="str">
        <f>IF('STUDENT NAMES'!E44&lt;&gt;"",'STUDENT NAMES'!E44,"")</f>
        <v/>
      </c>
      <c r="C49" s="7"/>
      <c r="D49" s="9"/>
      <c r="E49" s="9"/>
      <c r="F49" s="7"/>
      <c r="G49" s="9"/>
      <c r="H49" s="9"/>
      <c r="I49" s="7"/>
      <c r="J49" s="9"/>
      <c r="K49" s="9"/>
      <c r="L49" s="7"/>
      <c r="M49" s="9"/>
      <c r="N49" s="9"/>
      <c r="O49" s="7"/>
      <c r="P49" s="9"/>
      <c r="Q49" s="9"/>
      <c r="R49" s="7"/>
      <c r="S49" s="9"/>
      <c r="T49" s="9"/>
      <c r="U49" s="9"/>
      <c r="V49" s="10"/>
      <c r="W49" s="9"/>
      <c r="X49" s="8"/>
    </row>
    <row r="50" spans="1:24" s="11" customFormat="1" ht="16.5" customHeight="1">
      <c r="A50" s="8">
        <v>844</v>
      </c>
      <c r="B50" s="118" t="str">
        <f>IF('STUDENT NAMES'!E45&lt;&gt;"",'STUDENT NAMES'!E45,"")</f>
        <v/>
      </c>
      <c r="C50" s="7"/>
      <c r="D50" s="9"/>
      <c r="E50" s="9"/>
      <c r="F50" s="7"/>
      <c r="G50" s="9"/>
      <c r="H50" s="9"/>
      <c r="I50" s="7"/>
      <c r="J50" s="9"/>
      <c r="K50" s="9"/>
      <c r="L50" s="7"/>
      <c r="M50" s="9"/>
      <c r="N50" s="9"/>
      <c r="O50" s="7"/>
      <c r="P50" s="9"/>
      <c r="Q50" s="9"/>
      <c r="R50" s="7"/>
      <c r="S50" s="9"/>
      <c r="T50" s="9"/>
      <c r="U50" s="9"/>
      <c r="V50" s="10"/>
      <c r="W50" s="9"/>
      <c r="X50" s="8"/>
    </row>
    <row r="51" spans="1:24" s="11" customFormat="1" ht="16.5" customHeight="1">
      <c r="A51" s="8">
        <v>845</v>
      </c>
      <c r="B51" s="118" t="str">
        <f>IF('STUDENT NAMES'!E46&lt;&gt;"",'STUDENT NAMES'!E46,"")</f>
        <v/>
      </c>
      <c r="C51" s="7"/>
      <c r="D51" s="9"/>
      <c r="E51" s="9"/>
      <c r="F51" s="7"/>
      <c r="G51" s="9"/>
      <c r="H51" s="9"/>
      <c r="I51" s="7"/>
      <c r="J51" s="9"/>
      <c r="K51" s="9"/>
      <c r="L51" s="7"/>
      <c r="M51" s="9"/>
      <c r="N51" s="9"/>
      <c r="O51" s="7"/>
      <c r="P51" s="9"/>
      <c r="Q51" s="9"/>
      <c r="R51" s="7"/>
      <c r="S51" s="9"/>
      <c r="T51" s="9"/>
      <c r="U51" s="9"/>
      <c r="V51" s="10"/>
      <c r="W51" s="9"/>
      <c r="X51" s="8"/>
    </row>
    <row r="52" spans="1:24" s="11" customFormat="1" ht="16.5" customHeight="1">
      <c r="A52" s="8">
        <v>846</v>
      </c>
      <c r="B52" s="118" t="str">
        <f>IF('STUDENT NAMES'!E47&lt;&gt;"",'STUDENT NAMES'!E47,"")</f>
        <v/>
      </c>
      <c r="C52" s="7"/>
      <c r="D52" s="9"/>
      <c r="E52" s="9"/>
      <c r="F52" s="7"/>
      <c r="G52" s="9"/>
      <c r="H52" s="9"/>
      <c r="I52" s="7"/>
      <c r="J52" s="9"/>
      <c r="K52" s="9"/>
      <c r="L52" s="7"/>
      <c r="M52" s="9"/>
      <c r="N52" s="9"/>
      <c r="O52" s="7"/>
      <c r="P52" s="9"/>
      <c r="Q52" s="9"/>
      <c r="R52" s="7"/>
      <c r="S52" s="9"/>
      <c r="T52" s="9"/>
      <c r="U52" s="9"/>
      <c r="V52" s="10"/>
      <c r="W52" s="9"/>
      <c r="X52" s="8"/>
    </row>
    <row r="53" spans="1:24" s="11" customFormat="1" ht="16.5" customHeight="1">
      <c r="A53" s="8">
        <v>847</v>
      </c>
      <c r="B53" s="118" t="str">
        <f>IF('STUDENT NAMES'!E48&lt;&gt;"",'STUDENT NAMES'!E48,"")</f>
        <v/>
      </c>
      <c r="C53" s="7"/>
      <c r="D53" s="9"/>
      <c r="E53" s="106"/>
      <c r="F53" s="7"/>
      <c r="G53" s="9"/>
      <c r="H53" s="106"/>
      <c r="I53" s="7"/>
      <c r="J53" s="9"/>
      <c r="K53" s="106"/>
      <c r="L53" s="7"/>
      <c r="M53" s="9"/>
      <c r="N53" s="106"/>
      <c r="O53" s="7"/>
      <c r="P53" s="9"/>
      <c r="Q53" s="106"/>
      <c r="R53" s="7"/>
      <c r="S53" s="9"/>
      <c r="T53" s="9"/>
      <c r="U53" s="9"/>
      <c r="V53" s="10"/>
      <c r="W53" s="9"/>
      <c r="X53" s="8"/>
    </row>
    <row r="54" spans="1:24" s="11" customFormat="1" ht="20.100000000000001" customHeight="1">
      <c r="A54" s="19"/>
      <c r="B54" s="104"/>
      <c r="C54" s="172" t="s">
        <v>50</v>
      </c>
      <c r="D54" s="172"/>
      <c r="E54" s="172"/>
      <c r="F54" s="172" t="s">
        <v>12</v>
      </c>
      <c r="G54" s="172"/>
      <c r="H54" s="172"/>
      <c r="I54" s="172" t="s">
        <v>14</v>
      </c>
      <c r="J54" s="172"/>
      <c r="K54" s="172"/>
      <c r="L54" s="172" t="s">
        <v>20</v>
      </c>
      <c r="M54" s="172"/>
      <c r="N54" s="172"/>
      <c r="O54" s="172" t="s">
        <v>15</v>
      </c>
      <c r="P54" s="172"/>
      <c r="Q54" s="172"/>
      <c r="R54" s="172" t="s">
        <v>16</v>
      </c>
      <c r="S54" s="172"/>
      <c r="T54" s="172"/>
      <c r="U54" s="13"/>
      <c r="V54" s="107"/>
    </row>
    <row r="55" spans="1:24" s="11" customFormat="1" ht="20.100000000000001" customHeight="1">
      <c r="A55" s="167" t="s">
        <v>89</v>
      </c>
      <c r="B55" s="168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</row>
    <row r="56" spans="1:24" s="11" customFormat="1" ht="20.100000000000001" customHeight="1">
      <c r="A56" s="165" t="s">
        <v>92</v>
      </c>
      <c r="B56" s="166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24" s="11" customFormat="1" ht="20.100000000000001" customHeight="1">
      <c r="A57" s="181" t="s">
        <v>22</v>
      </c>
      <c r="B57" s="180"/>
      <c r="C57" s="5" t="e">
        <f t="shared" ref="C57" si="29">(C64-C58)*100/C64</f>
        <v>#DIV/0!</v>
      </c>
      <c r="D57" s="108"/>
      <c r="E57" s="108"/>
      <c r="F57" s="5" t="e">
        <f t="shared" ref="F57" si="30">(F64-F58)*100/F64</f>
        <v>#DIV/0!</v>
      </c>
      <c r="G57" s="108"/>
      <c r="H57" s="108"/>
      <c r="I57" s="5" t="e">
        <f t="shared" ref="I57" si="31">(I64-I58)*100/I64</f>
        <v>#DIV/0!</v>
      </c>
      <c r="J57" s="108"/>
      <c r="K57" s="108"/>
      <c r="L57" s="5" t="e">
        <f t="shared" ref="L57" si="32">(L64-L58)*100/L64</f>
        <v>#DIV/0!</v>
      </c>
      <c r="M57" s="108"/>
      <c r="N57" s="108"/>
      <c r="O57" s="5" t="e">
        <f t="shared" ref="O57" si="33">(O64-O58)*100/O64</f>
        <v>#DIV/0!</v>
      </c>
      <c r="P57" s="108"/>
      <c r="Q57" s="108"/>
      <c r="R57" s="5" t="e">
        <f t="shared" ref="R57" si="34">(R64-R58)*100/R64</f>
        <v>#DIV/0!</v>
      </c>
      <c r="S57" s="108"/>
      <c r="T57" s="108"/>
      <c r="U57" s="108"/>
      <c r="V57" s="112">
        <f>(V64-V58)*100/V64</f>
        <v>0</v>
      </c>
    </row>
    <row r="58" spans="1:24" s="11" customFormat="1" ht="20.100000000000001" customHeight="1">
      <c r="A58" s="181" t="s">
        <v>23</v>
      </c>
      <c r="B58" s="180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40</v>
      </c>
    </row>
    <row r="59" spans="1:24" s="11" customFormat="1" ht="20.100000000000001" customHeight="1">
      <c r="A59" s="181" t="s">
        <v>24</v>
      </c>
      <c r="B59" s="180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</row>
    <row r="60" spans="1:24" s="11" customFormat="1" ht="20.100000000000001" customHeight="1">
      <c r="A60" s="181" t="s">
        <v>25</v>
      </c>
      <c r="B60" s="180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</row>
    <row r="61" spans="1:24" s="11" customFormat="1" ht="20.100000000000001" customHeight="1">
      <c r="A61" s="181" t="s">
        <v>26</v>
      </c>
      <c r="B61" s="180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</row>
    <row r="62" spans="1:24" s="11" customFormat="1" ht="20.100000000000001" customHeight="1">
      <c r="A62" s="181" t="s">
        <v>85</v>
      </c>
      <c r="B62" s="180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</row>
    <row r="63" spans="1:24" s="11" customFormat="1" ht="20.100000000000001" customHeight="1">
      <c r="A63" s="179" t="s">
        <v>86</v>
      </c>
      <c r="B63" s="180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</row>
    <row r="64" spans="1:24" s="11" customFormat="1" ht="20.100000000000001" customHeight="1">
      <c r="A64" s="181" t="s">
        <v>27</v>
      </c>
      <c r="B64" s="180"/>
      <c r="C64" s="113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40</v>
      </c>
    </row>
    <row r="65" spans="1:24" s="11" customFormat="1" ht="20.100000000000001" customHeight="1">
      <c r="A65" s="70"/>
      <c r="B65" s="70"/>
      <c r="C65" s="172" t="s">
        <v>50</v>
      </c>
      <c r="D65" s="172"/>
      <c r="E65" s="172"/>
      <c r="F65" s="172" t="s">
        <v>12</v>
      </c>
      <c r="G65" s="172"/>
      <c r="H65" s="172"/>
      <c r="I65" s="172" t="s">
        <v>14</v>
      </c>
      <c r="J65" s="172"/>
      <c r="K65" s="172"/>
      <c r="L65" s="172" t="s">
        <v>20</v>
      </c>
      <c r="M65" s="172"/>
      <c r="N65" s="172"/>
      <c r="O65" s="172" t="s">
        <v>15</v>
      </c>
      <c r="P65" s="172"/>
      <c r="Q65" s="172"/>
      <c r="R65" s="172" t="s">
        <v>16</v>
      </c>
      <c r="S65" s="172"/>
      <c r="T65" s="172"/>
      <c r="U65" s="100"/>
      <c r="V65" s="101"/>
    </row>
    <row r="66" spans="1:24" s="11" customFormat="1" ht="20.100000000000001" customHeight="1">
      <c r="A66" s="181" t="s">
        <v>101</v>
      </c>
      <c r="B66" s="180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</row>
    <row r="67" spans="1:24" s="11" customFormat="1" ht="20.100000000000001" customHeight="1">
      <c r="A67" s="181" t="s">
        <v>102</v>
      </c>
      <c r="B67" s="180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</row>
    <row r="68" spans="1:24" s="11" customFormat="1" ht="20.100000000000001" customHeight="1">
      <c r="A68" s="181" t="s">
        <v>103</v>
      </c>
      <c r="B68" s="180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</row>
    <row r="69" spans="1:24" s="11" customFormat="1" ht="20.100000000000001" customHeight="1">
      <c r="A69" s="181" t="s">
        <v>104</v>
      </c>
      <c r="B69" s="180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</row>
    <row r="70" spans="1:24" s="11" customFormat="1" ht="20.100000000000001" customHeight="1">
      <c r="A70" s="181" t="s">
        <v>105</v>
      </c>
      <c r="B70" s="180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</row>
    <row r="71" spans="1:24" s="11" customFormat="1" ht="20.100000000000001" customHeight="1">
      <c r="A71" s="181" t="s">
        <v>106</v>
      </c>
      <c r="B71" s="180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</row>
    <row r="72" spans="1:24" s="11" customFormat="1" ht="20.100000000000001" customHeight="1">
      <c r="A72" s="181" t="s">
        <v>107</v>
      </c>
      <c r="B72" s="180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</row>
    <row r="73" spans="1:24" s="11" customFormat="1" ht="20.100000000000001" customHeight="1">
      <c r="A73" s="181" t="s">
        <v>108</v>
      </c>
      <c r="B73" s="180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</row>
    <row r="74" spans="1:24" s="11" customFormat="1" ht="20.100000000000001" customHeight="1">
      <c r="A74" s="181" t="s">
        <v>109</v>
      </c>
      <c r="B74" s="180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40</v>
      </c>
    </row>
    <row r="75" spans="1:24" s="11" customFormat="1" ht="20.100000000000001" customHeight="1">
      <c r="A75" s="181" t="s">
        <v>17</v>
      </c>
      <c r="B75" s="180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40</v>
      </c>
    </row>
    <row r="76" spans="1:24" s="11" customFormat="1" ht="20.100000000000001" customHeight="1">
      <c r="A76" s="170" t="s">
        <v>110</v>
      </c>
      <c r="B76" s="171"/>
      <c r="C76" s="173" t="e">
        <f>(C75*100)/(C64*8)</f>
        <v>#DIV/0!</v>
      </c>
      <c r="D76" s="173"/>
      <c r="E76" s="116"/>
      <c r="F76" s="173" t="e">
        <f>(F75*100)/(F64*8)</f>
        <v>#DIV/0!</v>
      </c>
      <c r="G76" s="173"/>
      <c r="H76" s="116"/>
      <c r="I76" s="173" t="e">
        <f>(I75*100)/(I64*8)</f>
        <v>#DIV/0!</v>
      </c>
      <c r="J76" s="173"/>
      <c r="K76" s="116"/>
      <c r="L76" s="173" t="e">
        <f>(L75*100)/(L64*8)</f>
        <v>#DIV/0!</v>
      </c>
      <c r="M76" s="173"/>
      <c r="N76" s="116"/>
      <c r="O76" s="173" t="e">
        <f>(O75*100)/(O64*8)</f>
        <v>#DIV/0!</v>
      </c>
      <c r="P76" s="173"/>
      <c r="Q76" s="116"/>
      <c r="R76" s="173" t="e">
        <f>(R75*100)/(R64*8)</f>
        <v>#DIV/0!</v>
      </c>
      <c r="S76" s="173"/>
      <c r="T76" s="116"/>
      <c r="U76" s="103"/>
      <c r="V76" s="117">
        <f>(V75*100)/(V64*8)</f>
        <v>12.5</v>
      </c>
    </row>
    <row r="77" spans="1:24" ht="20.100000000000001" customHeight="1">
      <c r="A77" s="191" t="s">
        <v>120</v>
      </c>
      <c r="B77" s="192"/>
      <c r="C77" s="199" t="s">
        <v>29</v>
      </c>
      <c r="D77" s="199"/>
      <c r="E77" s="128"/>
      <c r="F77" s="176" t="s">
        <v>34</v>
      </c>
      <c r="G77" s="176" t="s">
        <v>31</v>
      </c>
      <c r="H77" s="176"/>
      <c r="I77" s="176"/>
      <c r="J77" s="186" t="s">
        <v>32</v>
      </c>
      <c r="K77" s="186"/>
      <c r="L77" s="186"/>
      <c r="M77" s="24"/>
      <c r="N77" s="24"/>
      <c r="O77" s="186" t="s">
        <v>22</v>
      </c>
      <c r="P77" s="178" t="s">
        <v>35</v>
      </c>
      <c r="Q77" s="96"/>
      <c r="R77" s="178" t="s">
        <v>24</v>
      </c>
      <c r="S77" s="178" t="s">
        <v>25</v>
      </c>
      <c r="T77" s="96"/>
      <c r="U77" s="178" t="s">
        <v>26</v>
      </c>
      <c r="V77" s="178" t="s">
        <v>36</v>
      </c>
      <c r="W77" s="178" t="s">
        <v>36</v>
      </c>
      <c r="X77" s="177" t="s">
        <v>33</v>
      </c>
    </row>
    <row r="78" spans="1:24" ht="20.100000000000001" customHeight="1">
      <c r="A78" s="193"/>
      <c r="B78" s="194"/>
      <c r="C78" s="199"/>
      <c r="D78" s="199"/>
      <c r="E78" s="128"/>
      <c r="F78" s="176"/>
      <c r="G78" s="176"/>
      <c r="H78" s="176"/>
      <c r="I78" s="176"/>
      <c r="J78" s="186"/>
      <c r="K78" s="186"/>
      <c r="L78" s="186"/>
      <c r="M78" s="24"/>
      <c r="N78" s="24"/>
      <c r="O78" s="186"/>
      <c r="P78" s="178"/>
      <c r="Q78" s="96"/>
      <c r="R78" s="178"/>
      <c r="S78" s="178"/>
      <c r="T78" s="96"/>
      <c r="U78" s="178"/>
      <c r="V78" s="178"/>
      <c r="W78" s="178"/>
      <c r="X78" s="177"/>
    </row>
    <row r="79" spans="1:24" ht="20.100000000000001" customHeight="1">
      <c r="A79" s="196"/>
      <c r="B79" s="196"/>
      <c r="C79" s="187" t="s">
        <v>67</v>
      </c>
      <c r="D79" s="187"/>
      <c r="E79" s="95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20.100000000000001" customHeight="1">
      <c r="A80" s="196"/>
      <c r="B80" s="196"/>
      <c r="C80" s="187" t="s">
        <v>66</v>
      </c>
      <c r="D80" s="187"/>
      <c r="E80" s="95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20.100000000000001" customHeight="1">
      <c r="A81" s="196"/>
      <c r="B81" s="196"/>
      <c r="C81" s="187" t="s">
        <v>68</v>
      </c>
      <c r="D81" s="187"/>
      <c r="E81" s="95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20.100000000000001" customHeight="1">
      <c r="A82" s="196"/>
      <c r="B82" s="196"/>
      <c r="C82" s="187" t="s">
        <v>69</v>
      </c>
      <c r="D82" s="187"/>
      <c r="E82" s="95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20.100000000000001" customHeight="1">
      <c r="A83" s="196"/>
      <c r="B83" s="196"/>
      <c r="C83" s="187" t="s">
        <v>71</v>
      </c>
      <c r="D83" s="187"/>
      <c r="E83" s="95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20.100000000000001" customHeight="1">
      <c r="A84" s="196"/>
      <c r="B84" s="196"/>
      <c r="C84" s="187" t="s">
        <v>72</v>
      </c>
      <c r="D84" s="187"/>
      <c r="E84" s="95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5" spans="1:24" ht="15" customHeight="1">
      <c r="A85" s="59"/>
      <c r="B85" s="59"/>
      <c r="C85" s="60"/>
      <c r="D85" s="60"/>
      <c r="E85" s="60"/>
      <c r="F85" s="61"/>
      <c r="G85" s="61"/>
      <c r="H85" s="61"/>
      <c r="I85" s="62"/>
      <c r="J85" s="61"/>
      <c r="K85" s="61"/>
      <c r="L85" s="63"/>
      <c r="M85" s="61"/>
      <c r="N85" s="61"/>
      <c r="O85" s="63"/>
      <c r="P85" s="61"/>
      <c r="Q85" s="61"/>
      <c r="R85" s="62"/>
      <c r="S85" s="62"/>
      <c r="T85" s="62"/>
      <c r="U85" s="64"/>
      <c r="V85" s="65"/>
      <c r="W85" s="65"/>
      <c r="X85" s="64"/>
    </row>
    <row r="86" spans="1:24" ht="15" customHeight="1">
      <c r="A86" s="59"/>
      <c r="B86" s="59"/>
      <c r="C86" s="60"/>
      <c r="D86" s="60"/>
      <c r="E86" s="60"/>
      <c r="F86" s="61"/>
      <c r="G86" s="61"/>
      <c r="H86" s="61"/>
      <c r="I86" s="62"/>
      <c r="J86" s="61"/>
      <c r="K86" s="61"/>
      <c r="L86" s="63"/>
      <c r="M86" s="61"/>
      <c r="N86" s="61"/>
      <c r="O86" s="63"/>
      <c r="P86" s="61"/>
      <c r="Q86" s="61"/>
      <c r="R86" s="62"/>
      <c r="S86" s="62"/>
      <c r="T86" s="62"/>
      <c r="U86" s="64"/>
      <c r="V86" s="65"/>
      <c r="W86" s="65"/>
      <c r="X86" s="64"/>
    </row>
    <row r="88" spans="1:24" hidden="1"/>
    <row r="89" spans="1:24" hidden="1"/>
    <row r="90" spans="1:24" s="18" customFormat="1">
      <c r="B90" s="20" t="s">
        <v>37</v>
      </c>
      <c r="C90" s="200" t="s">
        <v>38</v>
      </c>
      <c r="D90" s="200"/>
      <c r="E90" s="200"/>
      <c r="F90" s="200"/>
      <c r="G90" s="130"/>
      <c r="H90" s="130"/>
      <c r="I90" s="130"/>
      <c r="J90" s="130"/>
      <c r="K90" s="130"/>
      <c r="L90" s="130"/>
      <c r="M90" s="130" t="s">
        <v>39</v>
      </c>
      <c r="N90" s="130"/>
      <c r="O90" s="130"/>
      <c r="P90" s="130"/>
      <c r="Q90" s="130"/>
      <c r="R90" s="130"/>
      <c r="S90" s="20"/>
      <c r="T90" s="20"/>
      <c r="V90" s="18" t="s">
        <v>40</v>
      </c>
    </row>
    <row r="91" spans="1:24">
      <c r="B91" s="131"/>
    </row>
  </sheetData>
  <autoFilter ref="A6:X44"/>
  <mergeCells count="80">
    <mergeCell ref="R76:S76"/>
    <mergeCell ref="C76:D76"/>
    <mergeCell ref="F76:G76"/>
    <mergeCell ref="I76:J76"/>
    <mergeCell ref="L76:M76"/>
    <mergeCell ref="O76:P76"/>
    <mergeCell ref="I54:K54"/>
    <mergeCell ref="L54:N54"/>
    <mergeCell ref="O54:Q54"/>
    <mergeCell ref="R54:T54"/>
    <mergeCell ref="C65:E65"/>
    <mergeCell ref="F65:H65"/>
    <mergeCell ref="I65:K65"/>
    <mergeCell ref="L65:N65"/>
    <mergeCell ref="O65:Q65"/>
    <mergeCell ref="R65:T65"/>
    <mergeCell ref="C54:E54"/>
    <mergeCell ref="F54:H54"/>
    <mergeCell ref="V5:V6"/>
    <mergeCell ref="C5:E5"/>
    <mergeCell ref="F5:H5"/>
    <mergeCell ref="I5:K5"/>
    <mergeCell ref="L5:N5"/>
    <mergeCell ref="O5:Q5"/>
    <mergeCell ref="R5:T5"/>
    <mergeCell ref="A84:B84"/>
    <mergeCell ref="C84:D84"/>
    <mergeCell ref="C90:F90"/>
    <mergeCell ref="A81:B81"/>
    <mergeCell ref="C81:D81"/>
    <mergeCell ref="A83:B83"/>
    <mergeCell ref="C82:D82"/>
    <mergeCell ref="C83:D83"/>
    <mergeCell ref="A82:B82"/>
    <mergeCell ref="W77:W78"/>
    <mergeCell ref="A79:B79"/>
    <mergeCell ref="C79:D79"/>
    <mergeCell ref="P77:P78"/>
    <mergeCell ref="R77:R78"/>
    <mergeCell ref="S77:S78"/>
    <mergeCell ref="J77:L78"/>
    <mergeCell ref="O77:O78"/>
    <mergeCell ref="F77:F78"/>
    <mergeCell ref="U77:U78"/>
    <mergeCell ref="V77:V78"/>
    <mergeCell ref="C77:D78"/>
    <mergeCell ref="A61:B61"/>
    <mergeCell ref="A62:B62"/>
    <mergeCell ref="A64:B64"/>
    <mergeCell ref="A77:B78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80:B80"/>
    <mergeCell ref="A75:B75"/>
    <mergeCell ref="A76:B76"/>
    <mergeCell ref="C80:D80"/>
    <mergeCell ref="G77:I78"/>
    <mergeCell ref="X77:X78"/>
    <mergeCell ref="A1:X1"/>
    <mergeCell ref="A2:X2"/>
    <mergeCell ref="A3:X3"/>
    <mergeCell ref="A4:X4"/>
    <mergeCell ref="A5:A6"/>
    <mergeCell ref="B5:B6"/>
    <mergeCell ref="A60:B60"/>
    <mergeCell ref="W5:W6"/>
    <mergeCell ref="X5:X6"/>
    <mergeCell ref="A55:B55"/>
    <mergeCell ref="A56:B56"/>
    <mergeCell ref="A57:B57"/>
    <mergeCell ref="A58:B58"/>
    <mergeCell ref="A63:B63"/>
    <mergeCell ref="A59:B59"/>
  </mergeCells>
  <conditionalFormatting sqref="C7:C53">
    <cfRule type="cellIs" dxfId="113" priority="18" operator="lessThan">
      <formula>13.2</formula>
    </cfRule>
  </conditionalFormatting>
  <conditionalFormatting sqref="F7:F53">
    <cfRule type="cellIs" dxfId="112" priority="17" operator="lessThan">
      <formula>13.2</formula>
    </cfRule>
  </conditionalFormatting>
  <conditionalFormatting sqref="I7:I53">
    <cfRule type="cellIs" dxfId="111" priority="16" operator="lessThan">
      <formula>13.2</formula>
    </cfRule>
  </conditionalFormatting>
  <conditionalFormatting sqref="L7:L53">
    <cfRule type="cellIs" dxfId="110" priority="15" operator="lessThan">
      <formula>13.2</formula>
    </cfRule>
  </conditionalFormatting>
  <conditionalFormatting sqref="O7:O53">
    <cfRule type="cellIs" dxfId="109" priority="14" operator="lessThan">
      <formula>13.2</formula>
    </cfRule>
  </conditionalFormatting>
  <conditionalFormatting sqref="R7:R53">
    <cfRule type="cellIs" dxfId="108" priority="13" operator="lessThan">
      <formula>13.2</formula>
    </cfRule>
  </conditionalFormatting>
  <conditionalFormatting sqref="C7:C53">
    <cfRule type="cellIs" dxfId="107" priority="12" operator="lessThan">
      <formula>13.2</formula>
    </cfRule>
  </conditionalFormatting>
  <conditionalFormatting sqref="C7:C53">
    <cfRule type="cellIs" dxfId="106" priority="11" operator="lessThan">
      <formula>13.2</formula>
    </cfRule>
  </conditionalFormatting>
  <conditionalFormatting sqref="F7:F53">
    <cfRule type="cellIs" dxfId="105" priority="10" operator="lessThan">
      <formula>13.2</formula>
    </cfRule>
  </conditionalFormatting>
  <conditionalFormatting sqref="F7:F53">
    <cfRule type="cellIs" dxfId="104" priority="9" operator="lessThan">
      <formula>13.2</formula>
    </cfRule>
  </conditionalFormatting>
  <conditionalFormatting sqref="I7:I53">
    <cfRule type="cellIs" dxfId="103" priority="8" operator="lessThan">
      <formula>13.2</formula>
    </cfRule>
  </conditionalFormatting>
  <conditionalFormatting sqref="I7:I53">
    <cfRule type="cellIs" dxfId="102" priority="7" operator="lessThan">
      <formula>13.2</formula>
    </cfRule>
  </conditionalFormatting>
  <conditionalFormatting sqref="L7:L53">
    <cfRule type="cellIs" dxfId="101" priority="6" operator="lessThan">
      <formula>13.2</formula>
    </cfRule>
  </conditionalFormatting>
  <conditionalFormatting sqref="L7:L53">
    <cfRule type="cellIs" dxfId="100" priority="5" operator="lessThan">
      <formula>13.2</formula>
    </cfRule>
  </conditionalFormatting>
  <conditionalFormatting sqref="O7:O53">
    <cfRule type="cellIs" dxfId="99" priority="4" operator="lessThan">
      <formula>13.2</formula>
    </cfRule>
  </conditionalFormatting>
  <conditionalFormatting sqref="O7:O53">
    <cfRule type="cellIs" dxfId="98" priority="3" operator="lessThan">
      <formula>13.2</formula>
    </cfRule>
  </conditionalFormatting>
  <conditionalFormatting sqref="R7:R53">
    <cfRule type="cellIs" dxfId="97" priority="2" operator="lessThan">
      <formula>13.2</formula>
    </cfRule>
  </conditionalFormatting>
  <conditionalFormatting sqref="R7:R53">
    <cfRule type="cellIs" dxfId="96" priority="1" operator="lessThan">
      <formula>13.2</formula>
    </cfRule>
  </conditionalFormatting>
  <pageMargins left="0.70866141732283505" right="0.27559055118110198" top="0.43307086614173201" bottom="0.43307086614173201" header="0.31496062992126" footer="0.31496062992126"/>
  <pageSetup paperSize="5" scale="58" orientation="portrait" verticalDpi="1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X87"/>
  <sheetViews>
    <sheetView view="pageBreakPreview" topLeftCell="A43" zoomScaleSheetLayoutView="100" workbookViewId="0">
      <selection activeCell="X53" sqref="X53"/>
    </sheetView>
  </sheetViews>
  <sheetFormatPr defaultColWidth="9.140625" defaultRowHeight="12.75"/>
  <cols>
    <col min="1" max="1" width="4.7109375" style="1" bestFit="1" customWidth="1"/>
    <col min="2" max="2" width="35.7109375" style="1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4">
      <c r="A1" s="198" t="str">
        <f>TITLE!A1</f>
        <v>PMSHREE SCHOOL JAWAHAR NAVODAYA VIDYALAYA, SCHOOL ________________NAME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</row>
    <row r="2" spans="1:24">
      <c r="A2" s="198" t="str">
        <f>TITLE!A2</f>
        <v>CONSOLIDATED RESULT 2025-26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</row>
    <row r="3" spans="1:24">
      <c r="A3" s="198" t="str">
        <f>TITLE!A3</f>
        <v>PWT-1 (APRIL-2025)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</row>
    <row r="4" spans="1:24">
      <c r="A4" s="198" t="s">
        <v>59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</row>
    <row r="5" spans="1:24" ht="12.75" customHeight="1">
      <c r="A5" s="172" t="s">
        <v>10</v>
      </c>
      <c r="B5" s="172" t="s">
        <v>11</v>
      </c>
      <c r="C5" s="182" t="s">
        <v>50</v>
      </c>
      <c r="D5" s="183"/>
      <c r="E5" s="184"/>
      <c r="F5" s="182" t="s">
        <v>12</v>
      </c>
      <c r="G5" s="183"/>
      <c r="H5" s="184"/>
      <c r="I5" s="182" t="s">
        <v>14</v>
      </c>
      <c r="J5" s="183"/>
      <c r="K5" s="184"/>
      <c r="L5" s="182" t="s">
        <v>20</v>
      </c>
      <c r="M5" s="183"/>
      <c r="N5" s="184"/>
      <c r="O5" s="182" t="s">
        <v>15</v>
      </c>
      <c r="P5" s="183"/>
      <c r="Q5" s="184"/>
      <c r="R5" s="182" t="s">
        <v>16</v>
      </c>
      <c r="S5" s="183"/>
      <c r="T5" s="184"/>
      <c r="U5" s="30" t="s">
        <v>17</v>
      </c>
      <c r="V5" s="174" t="s">
        <v>18</v>
      </c>
      <c r="W5" s="169" t="s">
        <v>19</v>
      </c>
      <c r="X5" s="169" t="s">
        <v>30</v>
      </c>
    </row>
    <row r="6" spans="1:24" ht="31.5" customHeight="1">
      <c r="A6" s="172"/>
      <c r="B6" s="172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5"/>
      <c r="W6" s="169"/>
      <c r="X6" s="169"/>
    </row>
    <row r="7" spans="1:24" s="11" customFormat="1" ht="23.1" customHeight="1">
      <c r="A7" s="8">
        <v>851</v>
      </c>
      <c r="B7" s="57" t="str">
        <f>IF('STUDENT NAMES'!F2&lt;&gt;"",'STUDENT NAMES'!F2,"")</f>
        <v/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SUM(ROUND(C7,0)+ROUND(F7,0)+ROUND(I7,0)+ROUND(L7,0)+ROUND(O7,0)+ROUND(R7,0))</f>
        <v>0</v>
      </c>
      <c r="V7" s="10">
        <f>U7/240*100</f>
        <v>0</v>
      </c>
      <c r="W7" s="9">
        <f t="shared" ref="W7:W41" si="0">RANK(V7,$V$7:$V$53,0)</f>
        <v>1</v>
      </c>
      <c r="X7" s="8" t="str">
        <f>IF(V7&gt;=91,"A1",IF(V7&gt;=81,"A2",IF(V7&gt;=71,"B1",IF(V7&gt;=61,"B2",IF(V7&gt;=51,"C1",IF(V7&gt;=41,"C2",IF(V7&gt;=33,"D",IF(V7&gt;=21,"E1","E2"))))))))</f>
        <v>E2</v>
      </c>
    </row>
    <row r="8" spans="1:24" s="11" customFormat="1" ht="23.1" customHeight="1">
      <c r="A8" s="8">
        <v>852</v>
      </c>
      <c r="B8" s="57" t="str">
        <f>IF('STUDENT NAMES'!F3&lt;&gt;"",'STUDENT NAMES'!F3,"")</f>
        <v/>
      </c>
      <c r="C8" s="7"/>
      <c r="D8" s="9" t="str">
        <f t="shared" ref="D8:D53" si="1">IF(C8&gt;0,RANK(C8,$C$7:$C$53,0),"")</f>
        <v/>
      </c>
      <c r="E8" s="9" t="str">
        <f t="shared" ref="E8:E53" si="2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53" si="3">IF(F8&gt;0,RANK(F8,$F$7:$F$53,0),"")</f>
        <v/>
      </c>
      <c r="H8" s="9" t="str">
        <f t="shared" ref="H8:H53" si="4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53" si="5">IF(I8&gt;0,RANK(I8,$I$7:$I$53,0),"")</f>
        <v/>
      </c>
      <c r="K8" s="9" t="str">
        <f t="shared" ref="K8:K53" si="6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53" si="7">IF(L8&gt;0,RANK(L8,$L$7:$L$53,0),"")</f>
        <v/>
      </c>
      <c r="N8" s="9" t="str">
        <f t="shared" ref="N8:N53" si="8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53" si="9">IF(O8&gt;0,RANK(O8,$O$7:$O$53,0),"")</f>
        <v/>
      </c>
      <c r="Q8" s="9" t="str">
        <f t="shared" ref="Q8:Q53" si="10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53" si="11">IF(R8&gt;0,RANK(R8,$R$7:$R$53,0),"")</f>
        <v/>
      </c>
      <c r="T8" s="9" t="str">
        <f t="shared" ref="T8:T53" si="12">IF(R8&gt;0,IF(R8&gt;=36.4,"A1",IF(R8&gt;=32.4,"A2",IF(R8&gt;=28.4,"B1",IF(R8&gt;=24.4,"B2",IF(R8&gt;=20.4,"C1",IF(R8&gt;=16.4,"C2",IF(R8&gt;=13.2,"D1",IF(R8&gt;=8.4,"D2","E")))))))),"")</f>
        <v/>
      </c>
      <c r="U8" s="9">
        <f t="shared" ref="U8:U41" si="13">SUM(ROUND(C8,0)+ROUND(F8,0)+ROUND(I8,0)+ROUND(L8,0)+ROUND(O8,0)+ROUND(R8,0))</f>
        <v>0</v>
      </c>
      <c r="V8" s="10">
        <f t="shared" ref="V8:V41" si="14">U8/240*100</f>
        <v>0</v>
      </c>
      <c r="W8" s="9">
        <f t="shared" si="0"/>
        <v>1</v>
      </c>
      <c r="X8" s="8" t="str">
        <f t="shared" ref="X8:X34" si="15">IF(V8&gt;=91,"A1",IF(V8&gt;=81,"A2",IF(V8&gt;=71,"B1",IF(V8&gt;=61,"B2",IF(V8&gt;=51,"C1",IF(V8&gt;=41,"C2",IF(V8&gt;=33,"D",IF(V8&gt;=21,"E1","E2"))))))))</f>
        <v>E2</v>
      </c>
    </row>
    <row r="9" spans="1:24" s="11" customFormat="1" ht="23.1" customHeight="1">
      <c r="A9" s="8">
        <v>853</v>
      </c>
      <c r="B9" s="57" t="str">
        <f>IF('STUDENT NAMES'!F4&lt;&gt;"",'STUDENT NAMES'!F4,"")</f>
        <v/>
      </c>
      <c r="C9" s="7"/>
      <c r="D9" s="9" t="str">
        <f t="shared" si="1"/>
        <v/>
      </c>
      <c r="E9" s="9" t="str">
        <f t="shared" si="2"/>
        <v/>
      </c>
      <c r="F9" s="7"/>
      <c r="G9" s="9" t="str">
        <f t="shared" si="3"/>
        <v/>
      </c>
      <c r="H9" s="9" t="str">
        <f t="shared" si="4"/>
        <v/>
      </c>
      <c r="I9" s="7"/>
      <c r="J9" s="9" t="str">
        <f t="shared" si="5"/>
        <v/>
      </c>
      <c r="K9" s="9" t="str">
        <f t="shared" si="6"/>
        <v/>
      </c>
      <c r="L9" s="7"/>
      <c r="M9" s="9" t="str">
        <f t="shared" si="7"/>
        <v/>
      </c>
      <c r="N9" s="9" t="str">
        <f t="shared" si="8"/>
        <v/>
      </c>
      <c r="O9" s="7"/>
      <c r="P9" s="9" t="str">
        <f t="shared" si="9"/>
        <v/>
      </c>
      <c r="Q9" s="9" t="str">
        <f t="shared" si="10"/>
        <v/>
      </c>
      <c r="R9" s="7"/>
      <c r="S9" s="9" t="str">
        <f t="shared" si="11"/>
        <v/>
      </c>
      <c r="T9" s="9" t="str">
        <f t="shared" si="12"/>
        <v/>
      </c>
      <c r="U9" s="9">
        <f t="shared" si="13"/>
        <v>0</v>
      </c>
      <c r="V9" s="10">
        <f t="shared" si="14"/>
        <v>0</v>
      </c>
      <c r="W9" s="9">
        <f t="shared" si="0"/>
        <v>1</v>
      </c>
      <c r="X9" s="8" t="str">
        <f t="shared" si="15"/>
        <v>E2</v>
      </c>
    </row>
    <row r="10" spans="1:24" s="11" customFormat="1" ht="23.1" customHeight="1">
      <c r="A10" s="8">
        <v>854</v>
      </c>
      <c r="B10" s="57" t="str">
        <f>IF('STUDENT NAMES'!F5&lt;&gt;"",'STUDENT NAMES'!F5,"")</f>
        <v/>
      </c>
      <c r="C10" s="7"/>
      <c r="D10" s="9" t="str">
        <f t="shared" si="1"/>
        <v/>
      </c>
      <c r="E10" s="9" t="str">
        <f t="shared" si="2"/>
        <v/>
      </c>
      <c r="F10" s="7"/>
      <c r="G10" s="9" t="str">
        <f t="shared" si="3"/>
        <v/>
      </c>
      <c r="H10" s="9" t="str">
        <f t="shared" si="4"/>
        <v/>
      </c>
      <c r="I10" s="7"/>
      <c r="J10" s="9" t="str">
        <f t="shared" si="5"/>
        <v/>
      </c>
      <c r="K10" s="9" t="str">
        <f t="shared" si="6"/>
        <v/>
      </c>
      <c r="L10" s="7"/>
      <c r="M10" s="9" t="str">
        <f t="shared" si="7"/>
        <v/>
      </c>
      <c r="N10" s="9" t="str">
        <f t="shared" si="8"/>
        <v/>
      </c>
      <c r="O10" s="7"/>
      <c r="P10" s="9" t="str">
        <f t="shared" si="9"/>
        <v/>
      </c>
      <c r="Q10" s="9" t="str">
        <f t="shared" si="10"/>
        <v/>
      </c>
      <c r="R10" s="7"/>
      <c r="S10" s="9" t="str">
        <f t="shared" si="11"/>
        <v/>
      </c>
      <c r="T10" s="9" t="str">
        <f t="shared" si="12"/>
        <v/>
      </c>
      <c r="U10" s="9">
        <f t="shared" si="13"/>
        <v>0</v>
      </c>
      <c r="V10" s="10">
        <f t="shared" si="14"/>
        <v>0</v>
      </c>
      <c r="W10" s="9">
        <f t="shared" si="0"/>
        <v>1</v>
      </c>
      <c r="X10" s="8" t="str">
        <f t="shared" si="15"/>
        <v>E2</v>
      </c>
    </row>
    <row r="11" spans="1:24" s="11" customFormat="1" ht="23.1" customHeight="1">
      <c r="A11" s="8">
        <v>855</v>
      </c>
      <c r="B11" s="57" t="str">
        <f>IF('STUDENT NAMES'!F6&lt;&gt;"",'STUDENT NAMES'!F6,"")</f>
        <v/>
      </c>
      <c r="C11" s="6"/>
      <c r="D11" s="9" t="str">
        <f t="shared" si="1"/>
        <v/>
      </c>
      <c r="E11" s="9" t="str">
        <f t="shared" si="2"/>
        <v/>
      </c>
      <c r="F11" s="6"/>
      <c r="G11" s="9" t="str">
        <f t="shared" si="3"/>
        <v/>
      </c>
      <c r="H11" s="9" t="str">
        <f t="shared" si="4"/>
        <v/>
      </c>
      <c r="I11" s="6"/>
      <c r="J11" s="9" t="str">
        <f t="shared" si="5"/>
        <v/>
      </c>
      <c r="K11" s="9" t="str">
        <f t="shared" si="6"/>
        <v/>
      </c>
      <c r="L11" s="6"/>
      <c r="M11" s="9" t="str">
        <f t="shared" si="7"/>
        <v/>
      </c>
      <c r="N11" s="9" t="str">
        <f t="shared" si="8"/>
        <v/>
      </c>
      <c r="O11" s="6"/>
      <c r="P11" s="9" t="str">
        <f t="shared" si="9"/>
        <v/>
      </c>
      <c r="Q11" s="9" t="str">
        <f t="shared" si="10"/>
        <v/>
      </c>
      <c r="R11" s="6"/>
      <c r="S11" s="9" t="str">
        <f t="shared" si="11"/>
        <v/>
      </c>
      <c r="T11" s="9" t="str">
        <f t="shared" si="12"/>
        <v/>
      </c>
      <c r="U11" s="9">
        <f t="shared" si="13"/>
        <v>0</v>
      </c>
      <c r="V11" s="10">
        <f t="shared" si="14"/>
        <v>0</v>
      </c>
      <c r="W11" s="9">
        <f t="shared" si="0"/>
        <v>1</v>
      </c>
      <c r="X11" s="8" t="str">
        <f t="shared" si="15"/>
        <v>E2</v>
      </c>
    </row>
    <row r="12" spans="1:24" s="11" customFormat="1" ht="23.1" customHeight="1">
      <c r="A12" s="8">
        <v>856</v>
      </c>
      <c r="B12" s="57" t="str">
        <f>IF('STUDENT NAMES'!F7&lt;&gt;"",'STUDENT NAMES'!F7,"")</f>
        <v/>
      </c>
      <c r="C12" s="7"/>
      <c r="D12" s="9" t="str">
        <f t="shared" si="1"/>
        <v/>
      </c>
      <c r="E12" s="9" t="str">
        <f t="shared" si="2"/>
        <v/>
      </c>
      <c r="F12" s="7"/>
      <c r="G12" s="9" t="str">
        <f t="shared" si="3"/>
        <v/>
      </c>
      <c r="H12" s="9" t="str">
        <f t="shared" si="4"/>
        <v/>
      </c>
      <c r="I12" s="7"/>
      <c r="J12" s="9" t="str">
        <f t="shared" si="5"/>
        <v/>
      </c>
      <c r="K12" s="9" t="str">
        <f t="shared" si="6"/>
        <v/>
      </c>
      <c r="L12" s="7"/>
      <c r="M12" s="9" t="str">
        <f t="shared" si="7"/>
        <v/>
      </c>
      <c r="N12" s="9" t="str">
        <f t="shared" si="8"/>
        <v/>
      </c>
      <c r="O12" s="7"/>
      <c r="P12" s="9" t="str">
        <f t="shared" si="9"/>
        <v/>
      </c>
      <c r="Q12" s="9" t="str">
        <f t="shared" si="10"/>
        <v/>
      </c>
      <c r="R12" s="7"/>
      <c r="S12" s="9" t="str">
        <f t="shared" si="11"/>
        <v/>
      </c>
      <c r="T12" s="9" t="str">
        <f t="shared" si="12"/>
        <v/>
      </c>
      <c r="U12" s="9">
        <f t="shared" si="13"/>
        <v>0</v>
      </c>
      <c r="V12" s="10">
        <f t="shared" si="14"/>
        <v>0</v>
      </c>
      <c r="W12" s="9">
        <f t="shared" si="0"/>
        <v>1</v>
      </c>
      <c r="X12" s="8" t="str">
        <f t="shared" si="15"/>
        <v>E2</v>
      </c>
    </row>
    <row r="13" spans="1:24" s="11" customFormat="1" ht="23.1" customHeight="1">
      <c r="A13" s="8">
        <v>857</v>
      </c>
      <c r="B13" s="57" t="str">
        <f>IF('STUDENT NAMES'!F8&lt;&gt;"",'STUDENT NAMES'!F8,"")</f>
        <v/>
      </c>
      <c r="C13" s="7"/>
      <c r="D13" s="9" t="str">
        <f t="shared" si="1"/>
        <v/>
      </c>
      <c r="E13" s="9" t="str">
        <f t="shared" si="2"/>
        <v/>
      </c>
      <c r="F13" s="7"/>
      <c r="G13" s="9" t="str">
        <f t="shared" si="3"/>
        <v/>
      </c>
      <c r="H13" s="9" t="str">
        <f t="shared" si="4"/>
        <v/>
      </c>
      <c r="I13" s="7"/>
      <c r="J13" s="9" t="str">
        <f t="shared" si="5"/>
        <v/>
      </c>
      <c r="K13" s="9" t="str">
        <f t="shared" si="6"/>
        <v/>
      </c>
      <c r="L13" s="7"/>
      <c r="M13" s="9" t="str">
        <f t="shared" si="7"/>
        <v/>
      </c>
      <c r="N13" s="9" t="str">
        <f t="shared" si="8"/>
        <v/>
      </c>
      <c r="O13" s="7"/>
      <c r="P13" s="9" t="str">
        <f t="shared" si="9"/>
        <v/>
      </c>
      <c r="Q13" s="9" t="str">
        <f t="shared" si="10"/>
        <v/>
      </c>
      <c r="R13" s="7"/>
      <c r="S13" s="9" t="str">
        <f t="shared" si="11"/>
        <v/>
      </c>
      <c r="T13" s="9" t="str">
        <f t="shared" si="12"/>
        <v/>
      </c>
      <c r="U13" s="9">
        <f t="shared" si="13"/>
        <v>0</v>
      </c>
      <c r="V13" s="10">
        <f t="shared" si="14"/>
        <v>0</v>
      </c>
      <c r="W13" s="9">
        <f t="shared" si="0"/>
        <v>1</v>
      </c>
      <c r="X13" s="8" t="str">
        <f t="shared" si="15"/>
        <v>E2</v>
      </c>
    </row>
    <row r="14" spans="1:24" s="11" customFormat="1" ht="23.1" customHeight="1">
      <c r="A14" s="8">
        <v>858</v>
      </c>
      <c r="B14" s="57" t="str">
        <f>IF('STUDENT NAMES'!F9&lt;&gt;"",'STUDENT NAMES'!F9,"")</f>
        <v/>
      </c>
      <c r="C14" s="7"/>
      <c r="D14" s="9" t="str">
        <f t="shared" si="1"/>
        <v/>
      </c>
      <c r="E14" s="9" t="str">
        <f t="shared" si="2"/>
        <v/>
      </c>
      <c r="F14" s="7"/>
      <c r="G14" s="9" t="str">
        <f t="shared" si="3"/>
        <v/>
      </c>
      <c r="H14" s="9" t="str">
        <f t="shared" si="4"/>
        <v/>
      </c>
      <c r="I14" s="7"/>
      <c r="J14" s="9" t="str">
        <f t="shared" si="5"/>
        <v/>
      </c>
      <c r="K14" s="9" t="str">
        <f t="shared" si="6"/>
        <v/>
      </c>
      <c r="L14" s="7"/>
      <c r="M14" s="9" t="str">
        <f t="shared" si="7"/>
        <v/>
      </c>
      <c r="N14" s="9" t="str">
        <f t="shared" si="8"/>
        <v/>
      </c>
      <c r="O14" s="7"/>
      <c r="P14" s="9" t="str">
        <f t="shared" si="9"/>
        <v/>
      </c>
      <c r="Q14" s="9" t="str">
        <f t="shared" si="10"/>
        <v/>
      </c>
      <c r="R14" s="7"/>
      <c r="S14" s="9" t="str">
        <f t="shared" si="11"/>
        <v/>
      </c>
      <c r="T14" s="9" t="str">
        <f t="shared" si="12"/>
        <v/>
      </c>
      <c r="U14" s="9">
        <f t="shared" si="13"/>
        <v>0</v>
      </c>
      <c r="V14" s="10">
        <f t="shared" si="14"/>
        <v>0</v>
      </c>
      <c r="W14" s="9">
        <f t="shared" si="0"/>
        <v>1</v>
      </c>
      <c r="X14" s="8" t="str">
        <f t="shared" si="15"/>
        <v>E2</v>
      </c>
    </row>
    <row r="15" spans="1:24" s="11" customFormat="1" ht="23.1" customHeight="1">
      <c r="A15" s="8">
        <v>859</v>
      </c>
      <c r="B15" s="57" t="str">
        <f>IF('STUDENT NAMES'!F10&lt;&gt;"",'STUDENT NAMES'!F10,"")</f>
        <v/>
      </c>
      <c r="C15" s="7"/>
      <c r="D15" s="9" t="str">
        <f t="shared" si="1"/>
        <v/>
      </c>
      <c r="E15" s="9" t="str">
        <f t="shared" si="2"/>
        <v/>
      </c>
      <c r="F15" s="7"/>
      <c r="G15" s="9" t="str">
        <f t="shared" si="3"/>
        <v/>
      </c>
      <c r="H15" s="9" t="str">
        <f t="shared" si="4"/>
        <v/>
      </c>
      <c r="I15" s="7"/>
      <c r="J15" s="9" t="str">
        <f t="shared" si="5"/>
        <v/>
      </c>
      <c r="K15" s="9" t="str">
        <f t="shared" si="6"/>
        <v/>
      </c>
      <c r="L15" s="7"/>
      <c r="M15" s="9" t="str">
        <f t="shared" si="7"/>
        <v/>
      </c>
      <c r="N15" s="9" t="str">
        <f t="shared" si="8"/>
        <v/>
      </c>
      <c r="O15" s="7"/>
      <c r="P15" s="9" t="str">
        <f t="shared" si="9"/>
        <v/>
      </c>
      <c r="Q15" s="9" t="str">
        <f t="shared" si="10"/>
        <v/>
      </c>
      <c r="R15" s="7"/>
      <c r="S15" s="9" t="str">
        <f t="shared" si="11"/>
        <v/>
      </c>
      <c r="T15" s="9" t="str">
        <f t="shared" si="12"/>
        <v/>
      </c>
      <c r="U15" s="9">
        <f t="shared" si="13"/>
        <v>0</v>
      </c>
      <c r="V15" s="10">
        <f t="shared" si="14"/>
        <v>0</v>
      </c>
      <c r="W15" s="9">
        <f t="shared" si="0"/>
        <v>1</v>
      </c>
      <c r="X15" s="8" t="str">
        <f t="shared" si="15"/>
        <v>E2</v>
      </c>
    </row>
    <row r="16" spans="1:24" s="11" customFormat="1" ht="23.1" customHeight="1">
      <c r="A16" s="8">
        <v>860</v>
      </c>
      <c r="B16" s="57" t="str">
        <f>IF('STUDENT NAMES'!F11&lt;&gt;"",'STUDENT NAMES'!F11,"")</f>
        <v/>
      </c>
      <c r="C16" s="7"/>
      <c r="D16" s="9" t="str">
        <f t="shared" si="1"/>
        <v/>
      </c>
      <c r="E16" s="9" t="str">
        <f t="shared" si="2"/>
        <v/>
      </c>
      <c r="F16" s="7"/>
      <c r="G16" s="9" t="str">
        <f t="shared" si="3"/>
        <v/>
      </c>
      <c r="H16" s="9" t="str">
        <f t="shared" si="4"/>
        <v/>
      </c>
      <c r="I16" s="7"/>
      <c r="J16" s="9" t="str">
        <f t="shared" si="5"/>
        <v/>
      </c>
      <c r="K16" s="9" t="str">
        <f t="shared" si="6"/>
        <v/>
      </c>
      <c r="L16" s="7"/>
      <c r="M16" s="9" t="str">
        <f t="shared" si="7"/>
        <v/>
      </c>
      <c r="N16" s="9" t="str">
        <f t="shared" si="8"/>
        <v/>
      </c>
      <c r="O16" s="7"/>
      <c r="P16" s="9" t="str">
        <f t="shared" si="9"/>
        <v/>
      </c>
      <c r="Q16" s="9" t="str">
        <f t="shared" si="10"/>
        <v/>
      </c>
      <c r="R16" s="7"/>
      <c r="S16" s="9" t="str">
        <f t="shared" si="11"/>
        <v/>
      </c>
      <c r="T16" s="9" t="str">
        <f t="shared" si="12"/>
        <v/>
      </c>
      <c r="U16" s="9">
        <f t="shared" si="13"/>
        <v>0</v>
      </c>
      <c r="V16" s="10">
        <f t="shared" si="14"/>
        <v>0</v>
      </c>
      <c r="W16" s="9">
        <f t="shared" si="0"/>
        <v>1</v>
      </c>
      <c r="X16" s="8" t="str">
        <f t="shared" si="15"/>
        <v>E2</v>
      </c>
    </row>
    <row r="17" spans="1:24" s="11" customFormat="1" ht="23.1" customHeight="1">
      <c r="A17" s="8">
        <v>861</v>
      </c>
      <c r="B17" s="57" t="str">
        <f>IF('STUDENT NAMES'!F12&lt;&gt;"",'STUDENT NAMES'!F12,"")</f>
        <v/>
      </c>
      <c r="C17" s="7"/>
      <c r="D17" s="9" t="str">
        <f t="shared" si="1"/>
        <v/>
      </c>
      <c r="E17" s="9" t="str">
        <f t="shared" si="2"/>
        <v/>
      </c>
      <c r="F17" s="7"/>
      <c r="G17" s="9" t="str">
        <f t="shared" si="3"/>
        <v/>
      </c>
      <c r="H17" s="9" t="str">
        <f t="shared" si="4"/>
        <v/>
      </c>
      <c r="I17" s="7"/>
      <c r="J17" s="9" t="str">
        <f t="shared" si="5"/>
        <v/>
      </c>
      <c r="K17" s="9" t="str">
        <f t="shared" si="6"/>
        <v/>
      </c>
      <c r="L17" s="7"/>
      <c r="M17" s="9" t="str">
        <f t="shared" si="7"/>
        <v/>
      </c>
      <c r="N17" s="9" t="str">
        <f t="shared" si="8"/>
        <v/>
      </c>
      <c r="O17" s="7"/>
      <c r="P17" s="9" t="str">
        <f t="shared" si="9"/>
        <v/>
      </c>
      <c r="Q17" s="9" t="str">
        <f t="shared" si="10"/>
        <v/>
      </c>
      <c r="R17" s="7"/>
      <c r="S17" s="9" t="str">
        <f t="shared" si="11"/>
        <v/>
      </c>
      <c r="T17" s="9" t="str">
        <f t="shared" si="12"/>
        <v/>
      </c>
      <c r="U17" s="9">
        <f t="shared" si="13"/>
        <v>0</v>
      </c>
      <c r="V17" s="10">
        <f t="shared" si="14"/>
        <v>0</v>
      </c>
      <c r="W17" s="9">
        <f t="shared" si="0"/>
        <v>1</v>
      </c>
      <c r="X17" s="8" t="str">
        <f t="shared" si="15"/>
        <v>E2</v>
      </c>
    </row>
    <row r="18" spans="1:24" s="11" customFormat="1" ht="23.1" customHeight="1">
      <c r="A18" s="8">
        <v>862</v>
      </c>
      <c r="B18" s="57" t="str">
        <f>IF('STUDENT NAMES'!F13&lt;&gt;"",'STUDENT NAMES'!F13,"")</f>
        <v/>
      </c>
      <c r="C18" s="7"/>
      <c r="D18" s="9" t="str">
        <f t="shared" si="1"/>
        <v/>
      </c>
      <c r="E18" s="9" t="str">
        <f t="shared" si="2"/>
        <v/>
      </c>
      <c r="F18" s="7"/>
      <c r="G18" s="9" t="str">
        <f t="shared" si="3"/>
        <v/>
      </c>
      <c r="H18" s="9" t="str">
        <f t="shared" si="4"/>
        <v/>
      </c>
      <c r="I18" s="7"/>
      <c r="J18" s="9" t="str">
        <f t="shared" si="5"/>
        <v/>
      </c>
      <c r="K18" s="9" t="str">
        <f t="shared" si="6"/>
        <v/>
      </c>
      <c r="L18" s="7"/>
      <c r="M18" s="9" t="str">
        <f t="shared" si="7"/>
        <v/>
      </c>
      <c r="N18" s="9" t="str">
        <f t="shared" si="8"/>
        <v/>
      </c>
      <c r="O18" s="7"/>
      <c r="P18" s="9" t="str">
        <f t="shared" si="9"/>
        <v/>
      </c>
      <c r="Q18" s="9" t="str">
        <f t="shared" si="10"/>
        <v/>
      </c>
      <c r="R18" s="7"/>
      <c r="S18" s="9" t="str">
        <f t="shared" si="11"/>
        <v/>
      </c>
      <c r="T18" s="9" t="str">
        <f t="shared" si="12"/>
        <v/>
      </c>
      <c r="U18" s="9">
        <f t="shared" si="13"/>
        <v>0</v>
      </c>
      <c r="V18" s="10">
        <f t="shared" si="14"/>
        <v>0</v>
      </c>
      <c r="W18" s="9">
        <f t="shared" si="0"/>
        <v>1</v>
      </c>
      <c r="X18" s="8" t="str">
        <f t="shared" si="15"/>
        <v>E2</v>
      </c>
    </row>
    <row r="19" spans="1:24" s="11" customFormat="1" ht="23.1" customHeight="1">
      <c r="A19" s="8">
        <v>863</v>
      </c>
      <c r="B19" s="57" t="str">
        <f>IF('STUDENT NAMES'!F14&lt;&gt;"",'STUDENT NAMES'!F14,"")</f>
        <v/>
      </c>
      <c r="C19" s="7"/>
      <c r="D19" s="9" t="str">
        <f t="shared" si="1"/>
        <v/>
      </c>
      <c r="E19" s="9" t="str">
        <f t="shared" si="2"/>
        <v/>
      </c>
      <c r="F19" s="7"/>
      <c r="G19" s="9" t="str">
        <f t="shared" si="3"/>
        <v/>
      </c>
      <c r="H19" s="9" t="str">
        <f t="shared" si="4"/>
        <v/>
      </c>
      <c r="I19" s="7"/>
      <c r="J19" s="9" t="str">
        <f t="shared" si="5"/>
        <v/>
      </c>
      <c r="K19" s="9" t="str">
        <f t="shared" si="6"/>
        <v/>
      </c>
      <c r="L19" s="7"/>
      <c r="M19" s="9" t="str">
        <f t="shared" si="7"/>
        <v/>
      </c>
      <c r="N19" s="9" t="str">
        <f t="shared" si="8"/>
        <v/>
      </c>
      <c r="O19" s="7"/>
      <c r="P19" s="9" t="str">
        <f t="shared" si="9"/>
        <v/>
      </c>
      <c r="Q19" s="9" t="str">
        <f t="shared" si="10"/>
        <v/>
      </c>
      <c r="R19" s="7"/>
      <c r="S19" s="9" t="str">
        <f t="shared" si="11"/>
        <v/>
      </c>
      <c r="T19" s="9" t="str">
        <f t="shared" si="12"/>
        <v/>
      </c>
      <c r="U19" s="9">
        <f t="shared" si="13"/>
        <v>0</v>
      </c>
      <c r="V19" s="10">
        <f t="shared" si="14"/>
        <v>0</v>
      </c>
      <c r="W19" s="9">
        <f t="shared" si="0"/>
        <v>1</v>
      </c>
      <c r="X19" s="8" t="str">
        <f t="shared" si="15"/>
        <v>E2</v>
      </c>
    </row>
    <row r="20" spans="1:24" s="11" customFormat="1" ht="23.1" customHeight="1">
      <c r="A20" s="8">
        <v>864</v>
      </c>
      <c r="B20" s="57" t="str">
        <f>IF('STUDENT NAMES'!F15&lt;&gt;"",'STUDENT NAMES'!F15,"")</f>
        <v/>
      </c>
      <c r="C20" s="7"/>
      <c r="D20" s="9" t="str">
        <f t="shared" si="1"/>
        <v/>
      </c>
      <c r="E20" s="9" t="str">
        <f t="shared" si="2"/>
        <v/>
      </c>
      <c r="F20" s="7"/>
      <c r="G20" s="9" t="str">
        <f t="shared" si="3"/>
        <v/>
      </c>
      <c r="H20" s="9" t="str">
        <f t="shared" si="4"/>
        <v/>
      </c>
      <c r="I20" s="7"/>
      <c r="J20" s="9" t="str">
        <f t="shared" si="5"/>
        <v/>
      </c>
      <c r="K20" s="9" t="str">
        <f t="shared" si="6"/>
        <v/>
      </c>
      <c r="L20" s="7"/>
      <c r="M20" s="9" t="str">
        <f t="shared" si="7"/>
        <v/>
      </c>
      <c r="N20" s="9" t="str">
        <f t="shared" si="8"/>
        <v/>
      </c>
      <c r="O20" s="7"/>
      <c r="P20" s="9" t="str">
        <f t="shared" si="9"/>
        <v/>
      </c>
      <c r="Q20" s="9" t="str">
        <f t="shared" si="10"/>
        <v/>
      </c>
      <c r="R20" s="7"/>
      <c r="S20" s="9" t="str">
        <f t="shared" si="11"/>
        <v/>
      </c>
      <c r="T20" s="9" t="str">
        <f t="shared" si="12"/>
        <v/>
      </c>
      <c r="U20" s="9">
        <f t="shared" si="13"/>
        <v>0</v>
      </c>
      <c r="V20" s="10">
        <f t="shared" si="14"/>
        <v>0</v>
      </c>
      <c r="W20" s="9">
        <f t="shared" si="0"/>
        <v>1</v>
      </c>
      <c r="X20" s="8" t="str">
        <f t="shared" si="15"/>
        <v>E2</v>
      </c>
    </row>
    <row r="21" spans="1:24" s="11" customFormat="1" ht="23.1" customHeight="1">
      <c r="A21" s="8">
        <v>865</v>
      </c>
      <c r="B21" s="57" t="str">
        <f>IF('STUDENT NAMES'!F16&lt;&gt;"",'STUDENT NAMES'!F16,"")</f>
        <v/>
      </c>
      <c r="C21" s="7"/>
      <c r="D21" s="9" t="str">
        <f t="shared" si="1"/>
        <v/>
      </c>
      <c r="E21" s="9" t="str">
        <f t="shared" si="2"/>
        <v/>
      </c>
      <c r="F21" s="7"/>
      <c r="G21" s="9" t="str">
        <f t="shared" si="3"/>
        <v/>
      </c>
      <c r="H21" s="9" t="str">
        <f t="shared" si="4"/>
        <v/>
      </c>
      <c r="I21" s="7"/>
      <c r="J21" s="9" t="str">
        <f t="shared" si="5"/>
        <v/>
      </c>
      <c r="K21" s="9" t="str">
        <f t="shared" si="6"/>
        <v/>
      </c>
      <c r="L21" s="7"/>
      <c r="M21" s="9" t="str">
        <f t="shared" si="7"/>
        <v/>
      </c>
      <c r="N21" s="9" t="str">
        <f t="shared" si="8"/>
        <v/>
      </c>
      <c r="O21" s="7"/>
      <c r="P21" s="9" t="str">
        <f t="shared" si="9"/>
        <v/>
      </c>
      <c r="Q21" s="9" t="str">
        <f t="shared" si="10"/>
        <v/>
      </c>
      <c r="R21" s="7"/>
      <c r="S21" s="9" t="str">
        <f t="shared" si="11"/>
        <v/>
      </c>
      <c r="T21" s="9" t="str">
        <f t="shared" si="12"/>
        <v/>
      </c>
      <c r="U21" s="9">
        <f t="shared" si="13"/>
        <v>0</v>
      </c>
      <c r="V21" s="10">
        <f t="shared" si="14"/>
        <v>0</v>
      </c>
      <c r="W21" s="9">
        <f t="shared" si="0"/>
        <v>1</v>
      </c>
      <c r="X21" s="8" t="str">
        <f t="shared" si="15"/>
        <v>E2</v>
      </c>
    </row>
    <row r="22" spans="1:24" s="11" customFormat="1" ht="23.1" customHeight="1">
      <c r="A22" s="8">
        <v>866</v>
      </c>
      <c r="B22" s="57" t="str">
        <f>IF('STUDENT NAMES'!F17&lt;&gt;"",'STUDENT NAMES'!F17,"")</f>
        <v/>
      </c>
      <c r="C22" s="7"/>
      <c r="D22" s="9" t="str">
        <f t="shared" si="1"/>
        <v/>
      </c>
      <c r="E22" s="9" t="str">
        <f t="shared" si="2"/>
        <v/>
      </c>
      <c r="F22" s="7"/>
      <c r="G22" s="9" t="str">
        <f t="shared" si="3"/>
        <v/>
      </c>
      <c r="H22" s="9" t="str">
        <f t="shared" si="4"/>
        <v/>
      </c>
      <c r="I22" s="7"/>
      <c r="J22" s="9" t="str">
        <f t="shared" si="5"/>
        <v/>
      </c>
      <c r="K22" s="9" t="str">
        <f t="shared" si="6"/>
        <v/>
      </c>
      <c r="L22" s="7"/>
      <c r="M22" s="9" t="str">
        <f t="shared" si="7"/>
        <v/>
      </c>
      <c r="N22" s="9" t="str">
        <f t="shared" si="8"/>
        <v/>
      </c>
      <c r="O22" s="7"/>
      <c r="P22" s="9" t="str">
        <f t="shared" si="9"/>
        <v/>
      </c>
      <c r="Q22" s="9" t="str">
        <f t="shared" si="10"/>
        <v/>
      </c>
      <c r="R22" s="7"/>
      <c r="S22" s="9" t="str">
        <f t="shared" si="11"/>
        <v/>
      </c>
      <c r="T22" s="9" t="str">
        <f t="shared" si="12"/>
        <v/>
      </c>
      <c r="U22" s="9">
        <f t="shared" si="13"/>
        <v>0</v>
      </c>
      <c r="V22" s="10">
        <f t="shared" si="14"/>
        <v>0</v>
      </c>
      <c r="W22" s="9">
        <f t="shared" si="0"/>
        <v>1</v>
      </c>
      <c r="X22" s="8" t="str">
        <f t="shared" si="15"/>
        <v>E2</v>
      </c>
    </row>
    <row r="23" spans="1:24" s="11" customFormat="1" ht="23.1" customHeight="1">
      <c r="A23" s="8">
        <v>867</v>
      </c>
      <c r="B23" s="57" t="str">
        <f>IF('STUDENT NAMES'!F18&lt;&gt;"",'STUDENT NAMES'!F18,"")</f>
        <v/>
      </c>
      <c r="C23" s="7"/>
      <c r="D23" s="9" t="str">
        <f t="shared" si="1"/>
        <v/>
      </c>
      <c r="E23" s="9" t="str">
        <f t="shared" si="2"/>
        <v/>
      </c>
      <c r="F23" s="7"/>
      <c r="G23" s="9" t="str">
        <f t="shared" si="3"/>
        <v/>
      </c>
      <c r="H23" s="9" t="str">
        <f t="shared" si="4"/>
        <v/>
      </c>
      <c r="I23" s="7"/>
      <c r="J23" s="9" t="str">
        <f t="shared" si="5"/>
        <v/>
      </c>
      <c r="K23" s="9" t="str">
        <f t="shared" si="6"/>
        <v/>
      </c>
      <c r="L23" s="7"/>
      <c r="M23" s="9" t="str">
        <f t="shared" si="7"/>
        <v/>
      </c>
      <c r="N23" s="9" t="str">
        <f t="shared" si="8"/>
        <v/>
      </c>
      <c r="O23" s="7"/>
      <c r="P23" s="9" t="str">
        <f t="shared" si="9"/>
        <v/>
      </c>
      <c r="Q23" s="9" t="str">
        <f t="shared" si="10"/>
        <v/>
      </c>
      <c r="R23" s="7"/>
      <c r="S23" s="9" t="str">
        <f t="shared" si="11"/>
        <v/>
      </c>
      <c r="T23" s="9" t="str">
        <f t="shared" si="12"/>
        <v/>
      </c>
      <c r="U23" s="9">
        <f t="shared" si="13"/>
        <v>0</v>
      </c>
      <c r="V23" s="10">
        <f t="shared" si="14"/>
        <v>0</v>
      </c>
      <c r="W23" s="9">
        <f t="shared" si="0"/>
        <v>1</v>
      </c>
      <c r="X23" s="8" t="str">
        <f t="shared" si="15"/>
        <v>E2</v>
      </c>
    </row>
    <row r="24" spans="1:24" s="11" customFormat="1" ht="23.1" customHeight="1">
      <c r="A24" s="8">
        <v>868</v>
      </c>
      <c r="B24" s="57" t="str">
        <f>IF('STUDENT NAMES'!F19&lt;&gt;"",'STUDENT NAMES'!F19,"")</f>
        <v/>
      </c>
      <c r="C24" s="7"/>
      <c r="D24" s="9" t="str">
        <f t="shared" si="1"/>
        <v/>
      </c>
      <c r="E24" s="9" t="str">
        <f t="shared" si="2"/>
        <v/>
      </c>
      <c r="F24" s="7"/>
      <c r="G24" s="9" t="str">
        <f t="shared" si="3"/>
        <v/>
      </c>
      <c r="H24" s="9" t="str">
        <f t="shared" si="4"/>
        <v/>
      </c>
      <c r="I24" s="7"/>
      <c r="J24" s="9" t="str">
        <f t="shared" si="5"/>
        <v/>
      </c>
      <c r="K24" s="9" t="str">
        <f t="shared" si="6"/>
        <v/>
      </c>
      <c r="L24" s="7"/>
      <c r="M24" s="9" t="str">
        <f t="shared" si="7"/>
        <v/>
      </c>
      <c r="N24" s="9" t="str">
        <f t="shared" si="8"/>
        <v/>
      </c>
      <c r="O24" s="7"/>
      <c r="P24" s="9" t="str">
        <f t="shared" si="9"/>
        <v/>
      </c>
      <c r="Q24" s="9" t="str">
        <f t="shared" si="10"/>
        <v/>
      </c>
      <c r="R24" s="7"/>
      <c r="S24" s="9" t="str">
        <f t="shared" si="11"/>
        <v/>
      </c>
      <c r="T24" s="9" t="str">
        <f t="shared" si="12"/>
        <v/>
      </c>
      <c r="U24" s="9">
        <f t="shared" si="13"/>
        <v>0</v>
      </c>
      <c r="V24" s="10">
        <f t="shared" si="14"/>
        <v>0</v>
      </c>
      <c r="W24" s="9">
        <f t="shared" si="0"/>
        <v>1</v>
      </c>
      <c r="X24" s="8" t="str">
        <f t="shared" si="15"/>
        <v>E2</v>
      </c>
    </row>
    <row r="25" spans="1:24" s="11" customFormat="1" ht="23.1" customHeight="1">
      <c r="A25" s="8">
        <v>869</v>
      </c>
      <c r="B25" s="57" t="str">
        <f>IF('STUDENT NAMES'!F20&lt;&gt;"",'STUDENT NAMES'!F20,"")</f>
        <v/>
      </c>
      <c r="C25" s="7"/>
      <c r="D25" s="9" t="str">
        <f t="shared" si="1"/>
        <v/>
      </c>
      <c r="E25" s="9" t="str">
        <f t="shared" si="2"/>
        <v/>
      </c>
      <c r="F25" s="7"/>
      <c r="G25" s="9" t="str">
        <f t="shared" si="3"/>
        <v/>
      </c>
      <c r="H25" s="9" t="str">
        <f t="shared" si="4"/>
        <v/>
      </c>
      <c r="I25" s="7"/>
      <c r="J25" s="9" t="str">
        <f t="shared" si="5"/>
        <v/>
      </c>
      <c r="K25" s="9" t="str">
        <f t="shared" si="6"/>
        <v/>
      </c>
      <c r="L25" s="7"/>
      <c r="M25" s="9" t="str">
        <f t="shared" si="7"/>
        <v/>
      </c>
      <c r="N25" s="9" t="str">
        <f t="shared" si="8"/>
        <v/>
      </c>
      <c r="O25" s="7"/>
      <c r="P25" s="9" t="str">
        <f t="shared" si="9"/>
        <v/>
      </c>
      <c r="Q25" s="9" t="str">
        <f t="shared" si="10"/>
        <v/>
      </c>
      <c r="R25" s="7"/>
      <c r="S25" s="9" t="str">
        <f t="shared" si="11"/>
        <v/>
      </c>
      <c r="T25" s="9" t="str">
        <f t="shared" si="12"/>
        <v/>
      </c>
      <c r="U25" s="9">
        <f t="shared" si="13"/>
        <v>0</v>
      </c>
      <c r="V25" s="10">
        <f t="shared" si="14"/>
        <v>0</v>
      </c>
      <c r="W25" s="9">
        <f t="shared" si="0"/>
        <v>1</v>
      </c>
      <c r="X25" s="8" t="str">
        <f t="shared" si="15"/>
        <v>E2</v>
      </c>
    </row>
    <row r="26" spans="1:24" s="11" customFormat="1" ht="23.1" customHeight="1">
      <c r="A26" s="8">
        <v>870</v>
      </c>
      <c r="B26" s="57" t="str">
        <f>IF('STUDENT NAMES'!F21&lt;&gt;"",'STUDENT NAMES'!F21,"")</f>
        <v/>
      </c>
      <c r="C26" s="7"/>
      <c r="D26" s="9" t="str">
        <f t="shared" si="1"/>
        <v/>
      </c>
      <c r="E26" s="9" t="str">
        <f t="shared" si="2"/>
        <v/>
      </c>
      <c r="F26" s="7"/>
      <c r="G26" s="9" t="str">
        <f t="shared" si="3"/>
        <v/>
      </c>
      <c r="H26" s="9" t="str">
        <f t="shared" si="4"/>
        <v/>
      </c>
      <c r="I26" s="7"/>
      <c r="J26" s="9" t="str">
        <f t="shared" si="5"/>
        <v/>
      </c>
      <c r="K26" s="9" t="str">
        <f t="shared" si="6"/>
        <v/>
      </c>
      <c r="L26" s="7"/>
      <c r="M26" s="9" t="str">
        <f t="shared" si="7"/>
        <v/>
      </c>
      <c r="N26" s="9" t="str">
        <f t="shared" si="8"/>
        <v/>
      </c>
      <c r="O26" s="7"/>
      <c r="P26" s="9" t="str">
        <f t="shared" si="9"/>
        <v/>
      </c>
      <c r="Q26" s="9" t="str">
        <f t="shared" si="10"/>
        <v/>
      </c>
      <c r="R26" s="7"/>
      <c r="S26" s="9" t="str">
        <f t="shared" si="11"/>
        <v/>
      </c>
      <c r="T26" s="9" t="str">
        <f t="shared" si="12"/>
        <v/>
      </c>
      <c r="U26" s="9">
        <f t="shared" si="13"/>
        <v>0</v>
      </c>
      <c r="V26" s="10">
        <f t="shared" si="14"/>
        <v>0</v>
      </c>
      <c r="W26" s="9">
        <f t="shared" si="0"/>
        <v>1</v>
      </c>
      <c r="X26" s="8" t="str">
        <f t="shared" si="15"/>
        <v>E2</v>
      </c>
    </row>
    <row r="27" spans="1:24" s="74" customFormat="1" ht="23.1" customHeight="1">
      <c r="A27" s="8">
        <v>871</v>
      </c>
      <c r="B27" s="57" t="str">
        <f>IF('STUDENT NAMES'!F22&lt;&gt;"",'STUDENT NAMES'!F22,"")</f>
        <v/>
      </c>
      <c r="C27" s="7"/>
      <c r="D27" s="9" t="str">
        <f t="shared" si="1"/>
        <v/>
      </c>
      <c r="E27" s="9" t="str">
        <f t="shared" si="2"/>
        <v/>
      </c>
      <c r="F27" s="7"/>
      <c r="G27" s="9" t="str">
        <f t="shared" si="3"/>
        <v/>
      </c>
      <c r="H27" s="9" t="str">
        <f t="shared" si="4"/>
        <v/>
      </c>
      <c r="I27" s="7"/>
      <c r="J27" s="9" t="str">
        <f t="shared" si="5"/>
        <v/>
      </c>
      <c r="K27" s="9" t="str">
        <f t="shared" si="6"/>
        <v/>
      </c>
      <c r="L27" s="7"/>
      <c r="M27" s="9" t="str">
        <f t="shared" si="7"/>
        <v/>
      </c>
      <c r="N27" s="9" t="str">
        <f t="shared" si="8"/>
        <v/>
      </c>
      <c r="O27" s="7"/>
      <c r="P27" s="9" t="str">
        <f t="shared" si="9"/>
        <v/>
      </c>
      <c r="Q27" s="9" t="str">
        <f t="shared" si="10"/>
        <v/>
      </c>
      <c r="R27" s="7"/>
      <c r="S27" s="9" t="str">
        <f t="shared" si="11"/>
        <v/>
      </c>
      <c r="T27" s="9" t="str">
        <f t="shared" si="12"/>
        <v/>
      </c>
      <c r="U27" s="9">
        <f t="shared" si="13"/>
        <v>0</v>
      </c>
      <c r="V27" s="10">
        <f t="shared" si="14"/>
        <v>0</v>
      </c>
      <c r="W27" s="9">
        <f t="shared" si="0"/>
        <v>1</v>
      </c>
      <c r="X27" s="8" t="str">
        <f t="shared" si="15"/>
        <v>E2</v>
      </c>
    </row>
    <row r="28" spans="1:24" s="11" customFormat="1" ht="23.1" customHeight="1">
      <c r="A28" s="8">
        <v>872</v>
      </c>
      <c r="B28" s="57" t="str">
        <f>IF('STUDENT NAMES'!F23&lt;&gt;"",'STUDENT NAMES'!F23,"")</f>
        <v/>
      </c>
      <c r="C28" s="7"/>
      <c r="D28" s="9" t="str">
        <f t="shared" si="1"/>
        <v/>
      </c>
      <c r="E28" s="9" t="str">
        <f t="shared" si="2"/>
        <v/>
      </c>
      <c r="F28" s="7"/>
      <c r="G28" s="9" t="str">
        <f t="shared" si="3"/>
        <v/>
      </c>
      <c r="H28" s="9" t="str">
        <f t="shared" si="4"/>
        <v/>
      </c>
      <c r="I28" s="7"/>
      <c r="J28" s="9" t="str">
        <f t="shared" si="5"/>
        <v/>
      </c>
      <c r="K28" s="9" t="str">
        <f t="shared" si="6"/>
        <v/>
      </c>
      <c r="L28" s="7"/>
      <c r="M28" s="9" t="str">
        <f t="shared" si="7"/>
        <v/>
      </c>
      <c r="N28" s="9" t="str">
        <f t="shared" si="8"/>
        <v/>
      </c>
      <c r="O28" s="7"/>
      <c r="P28" s="9" t="str">
        <f t="shared" si="9"/>
        <v/>
      </c>
      <c r="Q28" s="9" t="str">
        <f t="shared" si="10"/>
        <v/>
      </c>
      <c r="R28" s="7"/>
      <c r="S28" s="9" t="str">
        <f t="shared" si="11"/>
        <v/>
      </c>
      <c r="T28" s="9" t="str">
        <f t="shared" si="12"/>
        <v/>
      </c>
      <c r="U28" s="9">
        <f t="shared" si="13"/>
        <v>0</v>
      </c>
      <c r="V28" s="10">
        <f t="shared" si="14"/>
        <v>0</v>
      </c>
      <c r="W28" s="9">
        <f t="shared" si="0"/>
        <v>1</v>
      </c>
      <c r="X28" s="8" t="str">
        <f t="shared" si="15"/>
        <v>E2</v>
      </c>
    </row>
    <row r="29" spans="1:24" s="74" customFormat="1" ht="23.1" customHeight="1">
      <c r="A29" s="8">
        <v>873</v>
      </c>
      <c r="B29" s="57" t="str">
        <f>IF('STUDENT NAMES'!F24&lt;&gt;"",'STUDENT NAMES'!F24,"")</f>
        <v/>
      </c>
      <c r="C29" s="7"/>
      <c r="D29" s="9" t="str">
        <f t="shared" si="1"/>
        <v/>
      </c>
      <c r="E29" s="9" t="str">
        <f t="shared" si="2"/>
        <v/>
      </c>
      <c r="F29" s="7"/>
      <c r="G29" s="9" t="str">
        <f t="shared" si="3"/>
        <v/>
      </c>
      <c r="H29" s="9" t="str">
        <f t="shared" si="4"/>
        <v/>
      </c>
      <c r="I29" s="7"/>
      <c r="J29" s="9" t="str">
        <f t="shared" si="5"/>
        <v/>
      </c>
      <c r="K29" s="9" t="str">
        <f t="shared" si="6"/>
        <v/>
      </c>
      <c r="L29" s="7"/>
      <c r="M29" s="9" t="str">
        <f t="shared" si="7"/>
        <v/>
      </c>
      <c r="N29" s="9" t="str">
        <f t="shared" si="8"/>
        <v/>
      </c>
      <c r="O29" s="7"/>
      <c r="P29" s="9" t="str">
        <f t="shared" si="9"/>
        <v/>
      </c>
      <c r="Q29" s="9" t="str">
        <f t="shared" si="10"/>
        <v/>
      </c>
      <c r="R29" s="7"/>
      <c r="S29" s="9" t="str">
        <f t="shared" si="11"/>
        <v/>
      </c>
      <c r="T29" s="9" t="str">
        <f t="shared" si="12"/>
        <v/>
      </c>
      <c r="U29" s="9">
        <f t="shared" si="13"/>
        <v>0</v>
      </c>
      <c r="V29" s="10">
        <f t="shared" si="14"/>
        <v>0</v>
      </c>
      <c r="W29" s="9">
        <f t="shared" si="0"/>
        <v>1</v>
      </c>
      <c r="X29" s="8" t="str">
        <f t="shared" si="15"/>
        <v>E2</v>
      </c>
    </row>
    <row r="30" spans="1:24" s="11" customFormat="1" ht="23.1" customHeight="1">
      <c r="A30" s="8">
        <v>874</v>
      </c>
      <c r="B30" s="57" t="str">
        <f>IF('STUDENT NAMES'!F25&lt;&gt;"",'STUDENT NAMES'!F25,"")</f>
        <v/>
      </c>
      <c r="C30" s="7"/>
      <c r="D30" s="9" t="str">
        <f t="shared" si="1"/>
        <v/>
      </c>
      <c r="E30" s="9" t="str">
        <f t="shared" si="2"/>
        <v/>
      </c>
      <c r="F30" s="7"/>
      <c r="G30" s="9" t="str">
        <f t="shared" si="3"/>
        <v/>
      </c>
      <c r="H30" s="9" t="str">
        <f t="shared" si="4"/>
        <v/>
      </c>
      <c r="I30" s="7"/>
      <c r="J30" s="9" t="str">
        <f t="shared" si="5"/>
        <v/>
      </c>
      <c r="K30" s="9" t="str">
        <f t="shared" si="6"/>
        <v/>
      </c>
      <c r="L30" s="7"/>
      <c r="M30" s="9" t="str">
        <f t="shared" si="7"/>
        <v/>
      </c>
      <c r="N30" s="9" t="str">
        <f t="shared" si="8"/>
        <v/>
      </c>
      <c r="O30" s="7"/>
      <c r="P30" s="9" t="str">
        <f t="shared" si="9"/>
        <v/>
      </c>
      <c r="Q30" s="9" t="str">
        <f t="shared" si="10"/>
        <v/>
      </c>
      <c r="R30" s="7"/>
      <c r="S30" s="9" t="str">
        <f t="shared" si="11"/>
        <v/>
      </c>
      <c r="T30" s="9" t="str">
        <f t="shared" si="12"/>
        <v/>
      </c>
      <c r="U30" s="9">
        <f t="shared" si="13"/>
        <v>0</v>
      </c>
      <c r="V30" s="10">
        <f t="shared" si="14"/>
        <v>0</v>
      </c>
      <c r="W30" s="9">
        <f t="shared" si="0"/>
        <v>1</v>
      </c>
      <c r="X30" s="8" t="str">
        <f t="shared" si="15"/>
        <v>E2</v>
      </c>
    </row>
    <row r="31" spans="1:24" s="11" customFormat="1" ht="23.1" customHeight="1">
      <c r="A31" s="8">
        <v>875</v>
      </c>
      <c r="B31" s="57" t="str">
        <f>IF('STUDENT NAMES'!F26&lt;&gt;"",'STUDENT NAMES'!F26,"")</f>
        <v/>
      </c>
      <c r="C31" s="7"/>
      <c r="D31" s="9" t="str">
        <f t="shared" si="1"/>
        <v/>
      </c>
      <c r="E31" s="9" t="str">
        <f t="shared" si="2"/>
        <v/>
      </c>
      <c r="F31" s="7"/>
      <c r="G31" s="9" t="str">
        <f t="shared" si="3"/>
        <v/>
      </c>
      <c r="H31" s="9" t="str">
        <f t="shared" si="4"/>
        <v/>
      </c>
      <c r="I31" s="7"/>
      <c r="J31" s="9" t="str">
        <f t="shared" si="5"/>
        <v/>
      </c>
      <c r="K31" s="9" t="str">
        <f t="shared" si="6"/>
        <v/>
      </c>
      <c r="L31" s="7"/>
      <c r="M31" s="9" t="str">
        <f t="shared" si="7"/>
        <v/>
      </c>
      <c r="N31" s="9" t="str">
        <f t="shared" si="8"/>
        <v/>
      </c>
      <c r="O31" s="7"/>
      <c r="P31" s="9" t="str">
        <f t="shared" si="9"/>
        <v/>
      </c>
      <c r="Q31" s="9" t="str">
        <f t="shared" si="10"/>
        <v/>
      </c>
      <c r="R31" s="7"/>
      <c r="S31" s="9" t="str">
        <f t="shared" si="11"/>
        <v/>
      </c>
      <c r="T31" s="9" t="str">
        <f t="shared" si="12"/>
        <v/>
      </c>
      <c r="U31" s="9">
        <f t="shared" si="13"/>
        <v>0</v>
      </c>
      <c r="V31" s="10">
        <f t="shared" si="14"/>
        <v>0</v>
      </c>
      <c r="W31" s="9">
        <f t="shared" si="0"/>
        <v>1</v>
      </c>
      <c r="X31" s="8" t="str">
        <f t="shared" si="15"/>
        <v>E2</v>
      </c>
    </row>
    <row r="32" spans="1:24" s="11" customFormat="1" ht="23.1" customHeight="1">
      <c r="A32" s="8">
        <v>876</v>
      </c>
      <c r="B32" s="57" t="str">
        <f>IF('STUDENT NAMES'!F27&lt;&gt;"",'STUDENT NAMES'!F27,"")</f>
        <v/>
      </c>
      <c r="C32" s="7"/>
      <c r="D32" s="9" t="str">
        <f t="shared" si="1"/>
        <v/>
      </c>
      <c r="E32" s="9" t="str">
        <f t="shared" si="2"/>
        <v/>
      </c>
      <c r="F32" s="7"/>
      <c r="G32" s="9" t="str">
        <f t="shared" si="3"/>
        <v/>
      </c>
      <c r="H32" s="9" t="str">
        <f t="shared" si="4"/>
        <v/>
      </c>
      <c r="I32" s="7"/>
      <c r="J32" s="9" t="str">
        <f t="shared" si="5"/>
        <v/>
      </c>
      <c r="K32" s="9" t="str">
        <f t="shared" si="6"/>
        <v/>
      </c>
      <c r="L32" s="7"/>
      <c r="M32" s="9" t="str">
        <f t="shared" si="7"/>
        <v/>
      </c>
      <c r="N32" s="9" t="str">
        <f t="shared" si="8"/>
        <v/>
      </c>
      <c r="O32" s="7"/>
      <c r="P32" s="9" t="str">
        <f t="shared" si="9"/>
        <v/>
      </c>
      <c r="Q32" s="9" t="str">
        <f t="shared" si="10"/>
        <v/>
      </c>
      <c r="R32" s="7"/>
      <c r="S32" s="9" t="str">
        <f t="shared" si="11"/>
        <v/>
      </c>
      <c r="T32" s="9" t="str">
        <f t="shared" si="12"/>
        <v/>
      </c>
      <c r="U32" s="9">
        <f t="shared" si="13"/>
        <v>0</v>
      </c>
      <c r="V32" s="10">
        <f t="shared" si="14"/>
        <v>0</v>
      </c>
      <c r="W32" s="9">
        <f t="shared" si="0"/>
        <v>1</v>
      </c>
      <c r="X32" s="8" t="str">
        <f t="shared" si="15"/>
        <v>E2</v>
      </c>
    </row>
    <row r="33" spans="1:24" s="74" customFormat="1" ht="23.1" customHeight="1">
      <c r="A33" s="8">
        <v>877</v>
      </c>
      <c r="B33" s="57" t="str">
        <f>IF('STUDENT NAMES'!F28&lt;&gt;"",'STUDENT NAMES'!F28,"")</f>
        <v/>
      </c>
      <c r="C33" s="7"/>
      <c r="D33" s="9" t="str">
        <f t="shared" si="1"/>
        <v/>
      </c>
      <c r="E33" s="9" t="str">
        <f t="shared" si="2"/>
        <v/>
      </c>
      <c r="F33" s="7"/>
      <c r="G33" s="9" t="str">
        <f t="shared" si="3"/>
        <v/>
      </c>
      <c r="H33" s="9" t="str">
        <f t="shared" si="4"/>
        <v/>
      </c>
      <c r="I33" s="7"/>
      <c r="J33" s="9" t="str">
        <f t="shared" si="5"/>
        <v/>
      </c>
      <c r="K33" s="9" t="str">
        <f t="shared" si="6"/>
        <v/>
      </c>
      <c r="L33" s="7"/>
      <c r="M33" s="9" t="str">
        <f t="shared" si="7"/>
        <v/>
      </c>
      <c r="N33" s="9" t="str">
        <f t="shared" si="8"/>
        <v/>
      </c>
      <c r="O33" s="7"/>
      <c r="P33" s="9" t="str">
        <f t="shared" si="9"/>
        <v/>
      </c>
      <c r="Q33" s="9" t="str">
        <f t="shared" si="10"/>
        <v/>
      </c>
      <c r="R33" s="7"/>
      <c r="S33" s="9" t="str">
        <f t="shared" si="11"/>
        <v/>
      </c>
      <c r="T33" s="9" t="str">
        <f t="shared" si="12"/>
        <v/>
      </c>
      <c r="U33" s="9">
        <f t="shared" si="13"/>
        <v>0</v>
      </c>
      <c r="V33" s="10">
        <f t="shared" si="14"/>
        <v>0</v>
      </c>
      <c r="W33" s="9">
        <f t="shared" si="0"/>
        <v>1</v>
      </c>
      <c r="X33" s="8" t="str">
        <f t="shared" si="15"/>
        <v>E2</v>
      </c>
    </row>
    <row r="34" spans="1:24" s="11" customFormat="1" ht="23.1" customHeight="1">
      <c r="A34" s="8">
        <v>878</v>
      </c>
      <c r="B34" s="57" t="str">
        <f>IF('STUDENT NAMES'!F29&lt;&gt;"",'STUDENT NAMES'!F29,"")</f>
        <v/>
      </c>
      <c r="C34" s="7"/>
      <c r="D34" s="9" t="str">
        <f t="shared" si="1"/>
        <v/>
      </c>
      <c r="E34" s="9" t="str">
        <f t="shared" si="2"/>
        <v/>
      </c>
      <c r="F34" s="7"/>
      <c r="G34" s="9" t="str">
        <f t="shared" si="3"/>
        <v/>
      </c>
      <c r="H34" s="9" t="str">
        <f t="shared" si="4"/>
        <v/>
      </c>
      <c r="I34" s="7"/>
      <c r="J34" s="9" t="str">
        <f t="shared" si="5"/>
        <v/>
      </c>
      <c r="K34" s="9" t="str">
        <f t="shared" si="6"/>
        <v/>
      </c>
      <c r="L34" s="7"/>
      <c r="M34" s="9" t="str">
        <f t="shared" si="7"/>
        <v/>
      </c>
      <c r="N34" s="9" t="str">
        <f t="shared" si="8"/>
        <v/>
      </c>
      <c r="O34" s="7"/>
      <c r="P34" s="9" t="str">
        <f t="shared" si="9"/>
        <v/>
      </c>
      <c r="Q34" s="9" t="str">
        <f t="shared" si="10"/>
        <v/>
      </c>
      <c r="R34" s="7"/>
      <c r="S34" s="9" t="str">
        <f t="shared" si="11"/>
        <v/>
      </c>
      <c r="T34" s="9" t="str">
        <f t="shared" si="12"/>
        <v/>
      </c>
      <c r="U34" s="9">
        <f t="shared" si="13"/>
        <v>0</v>
      </c>
      <c r="V34" s="10">
        <f t="shared" si="14"/>
        <v>0</v>
      </c>
      <c r="W34" s="9">
        <f t="shared" si="0"/>
        <v>1</v>
      </c>
      <c r="X34" s="8" t="str">
        <f t="shared" si="15"/>
        <v>E2</v>
      </c>
    </row>
    <row r="35" spans="1:24" s="11" customFormat="1" ht="23.1" customHeight="1">
      <c r="A35" s="8">
        <v>879</v>
      </c>
      <c r="B35" s="57" t="str">
        <f>IF('STUDENT NAMES'!F30&lt;&gt;"",'STUDENT NAMES'!F30,"")</f>
        <v/>
      </c>
      <c r="C35" s="7"/>
      <c r="D35" s="9" t="str">
        <f t="shared" si="1"/>
        <v/>
      </c>
      <c r="E35" s="9" t="str">
        <f t="shared" si="2"/>
        <v/>
      </c>
      <c r="F35" s="7"/>
      <c r="G35" s="9" t="str">
        <f t="shared" si="3"/>
        <v/>
      </c>
      <c r="H35" s="9" t="str">
        <f t="shared" si="4"/>
        <v/>
      </c>
      <c r="I35" s="7"/>
      <c r="J35" s="9" t="str">
        <f t="shared" si="5"/>
        <v/>
      </c>
      <c r="K35" s="9" t="str">
        <f t="shared" si="6"/>
        <v/>
      </c>
      <c r="L35" s="7"/>
      <c r="M35" s="9" t="str">
        <f t="shared" si="7"/>
        <v/>
      </c>
      <c r="N35" s="9" t="str">
        <f t="shared" si="8"/>
        <v/>
      </c>
      <c r="O35" s="7"/>
      <c r="P35" s="9" t="str">
        <f t="shared" si="9"/>
        <v/>
      </c>
      <c r="Q35" s="9" t="str">
        <f t="shared" si="10"/>
        <v/>
      </c>
      <c r="R35" s="7"/>
      <c r="S35" s="9" t="str">
        <f t="shared" si="11"/>
        <v/>
      </c>
      <c r="T35" s="9" t="str">
        <f t="shared" si="12"/>
        <v/>
      </c>
      <c r="U35" s="9">
        <f t="shared" ref="U35:U37" si="16">SUM(ROUND(C35,0)+ROUND(F35,0)+ROUND(I35,0)+ROUND(L35,0)+ROUND(O35,0)+ROUND(R35,0))</f>
        <v>0</v>
      </c>
      <c r="V35" s="10">
        <f t="shared" si="14"/>
        <v>0</v>
      </c>
      <c r="W35" s="9">
        <f t="shared" si="0"/>
        <v>1</v>
      </c>
      <c r="X35" s="8" t="str">
        <f t="shared" ref="X35:X37" si="17">IF(V35&gt;=91,"A1",IF(V35&gt;=81,"A2",IF(V35&gt;=71,"B1",IF(V35&gt;=61,"B2",IF(V35&gt;=51,"C1",IF(V35&gt;=41,"C2",IF(V35&gt;=33,"D",IF(V35&gt;=21,"E1","E2"))))))))</f>
        <v>E2</v>
      </c>
    </row>
    <row r="36" spans="1:24" s="11" customFormat="1" ht="23.1" customHeight="1">
      <c r="A36" s="8">
        <v>880</v>
      </c>
      <c r="B36" s="57" t="str">
        <f>IF('STUDENT NAMES'!F31&lt;&gt;"",'STUDENT NAMES'!F31,"")</f>
        <v/>
      </c>
      <c r="C36" s="7"/>
      <c r="D36" s="9" t="str">
        <f t="shared" si="1"/>
        <v/>
      </c>
      <c r="E36" s="9" t="str">
        <f t="shared" si="2"/>
        <v/>
      </c>
      <c r="F36" s="7"/>
      <c r="G36" s="9" t="str">
        <f t="shared" si="3"/>
        <v/>
      </c>
      <c r="H36" s="9" t="str">
        <f t="shared" si="4"/>
        <v/>
      </c>
      <c r="I36" s="7"/>
      <c r="J36" s="9" t="str">
        <f t="shared" si="5"/>
        <v/>
      </c>
      <c r="K36" s="9" t="str">
        <f t="shared" si="6"/>
        <v/>
      </c>
      <c r="L36" s="7"/>
      <c r="M36" s="9" t="str">
        <f t="shared" si="7"/>
        <v/>
      </c>
      <c r="N36" s="9" t="str">
        <f t="shared" si="8"/>
        <v/>
      </c>
      <c r="O36" s="7"/>
      <c r="P36" s="9" t="str">
        <f t="shared" si="9"/>
        <v/>
      </c>
      <c r="Q36" s="9" t="str">
        <f t="shared" si="10"/>
        <v/>
      </c>
      <c r="R36" s="7"/>
      <c r="S36" s="9" t="str">
        <f t="shared" si="11"/>
        <v/>
      </c>
      <c r="T36" s="9" t="str">
        <f t="shared" si="12"/>
        <v/>
      </c>
      <c r="U36" s="9">
        <f t="shared" si="16"/>
        <v>0</v>
      </c>
      <c r="V36" s="10">
        <f t="shared" si="14"/>
        <v>0</v>
      </c>
      <c r="W36" s="9">
        <f t="shared" si="0"/>
        <v>1</v>
      </c>
      <c r="X36" s="8" t="str">
        <f t="shared" si="17"/>
        <v>E2</v>
      </c>
    </row>
    <row r="37" spans="1:24" s="11" customFormat="1" ht="23.1" customHeight="1">
      <c r="A37" s="8">
        <v>881</v>
      </c>
      <c r="B37" s="57" t="str">
        <f>IF('STUDENT NAMES'!F32&lt;&gt;"",'STUDENT NAMES'!F32,"")</f>
        <v/>
      </c>
      <c r="C37" s="7"/>
      <c r="D37" s="9" t="str">
        <f t="shared" si="1"/>
        <v/>
      </c>
      <c r="E37" s="9" t="str">
        <f t="shared" si="2"/>
        <v/>
      </c>
      <c r="F37" s="7"/>
      <c r="G37" s="9" t="str">
        <f t="shared" si="3"/>
        <v/>
      </c>
      <c r="H37" s="9" t="str">
        <f t="shared" si="4"/>
        <v/>
      </c>
      <c r="I37" s="7"/>
      <c r="J37" s="9" t="str">
        <f t="shared" si="5"/>
        <v/>
      </c>
      <c r="K37" s="9" t="str">
        <f t="shared" si="6"/>
        <v/>
      </c>
      <c r="L37" s="7"/>
      <c r="M37" s="9" t="str">
        <f t="shared" si="7"/>
        <v/>
      </c>
      <c r="N37" s="9" t="str">
        <f t="shared" si="8"/>
        <v/>
      </c>
      <c r="O37" s="7"/>
      <c r="P37" s="9" t="str">
        <f t="shared" si="9"/>
        <v/>
      </c>
      <c r="Q37" s="9" t="str">
        <f t="shared" si="10"/>
        <v/>
      </c>
      <c r="R37" s="7"/>
      <c r="S37" s="9" t="str">
        <f t="shared" si="11"/>
        <v/>
      </c>
      <c r="T37" s="9" t="str">
        <f t="shared" si="12"/>
        <v/>
      </c>
      <c r="U37" s="9">
        <f t="shared" si="16"/>
        <v>0</v>
      </c>
      <c r="V37" s="10">
        <f t="shared" si="14"/>
        <v>0</v>
      </c>
      <c r="W37" s="9">
        <f t="shared" si="0"/>
        <v>1</v>
      </c>
      <c r="X37" s="8" t="str">
        <f t="shared" si="17"/>
        <v>E2</v>
      </c>
    </row>
    <row r="38" spans="1:24" s="11" customFormat="1" ht="23.1" customHeight="1">
      <c r="A38" s="8">
        <v>882</v>
      </c>
      <c r="B38" s="57" t="str">
        <f>IF('STUDENT NAMES'!F33&lt;&gt;"",'STUDENT NAMES'!F33,"")</f>
        <v/>
      </c>
      <c r="C38" s="7"/>
      <c r="D38" s="9" t="str">
        <f t="shared" si="1"/>
        <v/>
      </c>
      <c r="E38" s="9" t="str">
        <f t="shared" si="2"/>
        <v/>
      </c>
      <c r="F38" s="7"/>
      <c r="G38" s="9" t="str">
        <f t="shared" si="3"/>
        <v/>
      </c>
      <c r="H38" s="9" t="str">
        <f t="shared" si="4"/>
        <v/>
      </c>
      <c r="I38" s="7"/>
      <c r="J38" s="9" t="str">
        <f t="shared" si="5"/>
        <v/>
      </c>
      <c r="K38" s="9" t="str">
        <f t="shared" si="6"/>
        <v/>
      </c>
      <c r="L38" s="7"/>
      <c r="M38" s="9" t="str">
        <f t="shared" si="7"/>
        <v/>
      </c>
      <c r="N38" s="9" t="str">
        <f t="shared" si="8"/>
        <v/>
      </c>
      <c r="O38" s="7"/>
      <c r="P38" s="9" t="str">
        <f t="shared" si="9"/>
        <v/>
      </c>
      <c r="Q38" s="9" t="str">
        <f t="shared" si="10"/>
        <v/>
      </c>
      <c r="R38" s="7"/>
      <c r="S38" s="9" t="str">
        <f t="shared" si="11"/>
        <v/>
      </c>
      <c r="T38" s="9" t="str">
        <f t="shared" si="12"/>
        <v/>
      </c>
      <c r="U38" s="9">
        <f t="shared" si="13"/>
        <v>0</v>
      </c>
      <c r="V38" s="10">
        <f t="shared" si="14"/>
        <v>0</v>
      </c>
      <c r="W38" s="9">
        <f t="shared" si="0"/>
        <v>1</v>
      </c>
      <c r="X38" s="8" t="str">
        <f t="shared" ref="X38:X41" si="18">IF(V38&gt;=91,"A1",IF(V38&gt;=81,"A2",IF(V38&gt;=71,"B1",IF(V38&gt;=61,"B2",IF(V38&gt;=51,"C1",IF(V38&gt;=41,"C2",IF(V38&gt;=33,"D",IF(V38&gt;=21,"E1","E2"))))))))</f>
        <v>E2</v>
      </c>
    </row>
    <row r="39" spans="1:24" s="11" customFormat="1" ht="23.1" customHeight="1">
      <c r="A39" s="8">
        <v>883</v>
      </c>
      <c r="B39" s="57" t="str">
        <f>IF('STUDENT NAMES'!F34&lt;&gt;"",'STUDENT NAMES'!F34,"")</f>
        <v/>
      </c>
      <c r="C39" s="7"/>
      <c r="D39" s="9" t="str">
        <f t="shared" si="1"/>
        <v/>
      </c>
      <c r="E39" s="9" t="str">
        <f t="shared" si="2"/>
        <v/>
      </c>
      <c r="F39" s="7"/>
      <c r="G39" s="9" t="str">
        <f t="shared" si="3"/>
        <v/>
      </c>
      <c r="H39" s="9" t="str">
        <f t="shared" si="4"/>
        <v/>
      </c>
      <c r="I39" s="7"/>
      <c r="J39" s="9" t="str">
        <f t="shared" si="5"/>
        <v/>
      </c>
      <c r="K39" s="9" t="str">
        <f t="shared" si="6"/>
        <v/>
      </c>
      <c r="L39" s="7"/>
      <c r="M39" s="9" t="str">
        <f t="shared" si="7"/>
        <v/>
      </c>
      <c r="N39" s="9" t="str">
        <f t="shared" si="8"/>
        <v/>
      </c>
      <c r="O39" s="7"/>
      <c r="P39" s="9" t="str">
        <f t="shared" si="9"/>
        <v/>
      </c>
      <c r="Q39" s="9" t="str">
        <f t="shared" si="10"/>
        <v/>
      </c>
      <c r="R39" s="7"/>
      <c r="S39" s="9" t="str">
        <f t="shared" si="11"/>
        <v/>
      </c>
      <c r="T39" s="9" t="str">
        <f t="shared" si="12"/>
        <v/>
      </c>
      <c r="U39" s="9">
        <f t="shared" si="13"/>
        <v>0</v>
      </c>
      <c r="V39" s="10">
        <f t="shared" si="14"/>
        <v>0</v>
      </c>
      <c r="W39" s="9">
        <f t="shared" si="0"/>
        <v>1</v>
      </c>
      <c r="X39" s="8" t="str">
        <f t="shared" si="18"/>
        <v>E2</v>
      </c>
    </row>
    <row r="40" spans="1:24" s="11" customFormat="1" ht="23.1" customHeight="1">
      <c r="A40" s="8">
        <v>884</v>
      </c>
      <c r="B40" s="57" t="str">
        <f>IF('STUDENT NAMES'!F35&lt;&gt;"",'STUDENT NAMES'!F35,"")</f>
        <v/>
      </c>
      <c r="C40" s="7"/>
      <c r="D40" s="9" t="str">
        <f t="shared" si="1"/>
        <v/>
      </c>
      <c r="E40" s="9" t="str">
        <f t="shared" si="2"/>
        <v/>
      </c>
      <c r="F40" s="7"/>
      <c r="G40" s="9" t="str">
        <f t="shared" si="3"/>
        <v/>
      </c>
      <c r="H40" s="9" t="str">
        <f t="shared" si="4"/>
        <v/>
      </c>
      <c r="I40" s="7"/>
      <c r="J40" s="9" t="str">
        <f t="shared" si="5"/>
        <v/>
      </c>
      <c r="K40" s="9" t="str">
        <f t="shared" si="6"/>
        <v/>
      </c>
      <c r="L40" s="7"/>
      <c r="M40" s="9" t="str">
        <f t="shared" si="7"/>
        <v/>
      </c>
      <c r="N40" s="9" t="str">
        <f t="shared" si="8"/>
        <v/>
      </c>
      <c r="O40" s="7"/>
      <c r="P40" s="9" t="str">
        <f t="shared" si="9"/>
        <v/>
      </c>
      <c r="Q40" s="9" t="str">
        <f t="shared" si="10"/>
        <v/>
      </c>
      <c r="R40" s="7"/>
      <c r="S40" s="9" t="str">
        <f t="shared" si="11"/>
        <v/>
      </c>
      <c r="T40" s="9" t="str">
        <f t="shared" si="12"/>
        <v/>
      </c>
      <c r="U40" s="9">
        <f t="shared" si="13"/>
        <v>0</v>
      </c>
      <c r="V40" s="10">
        <f t="shared" si="14"/>
        <v>0</v>
      </c>
      <c r="W40" s="9">
        <f t="shared" si="0"/>
        <v>1</v>
      </c>
      <c r="X40" s="8" t="str">
        <f t="shared" si="18"/>
        <v>E2</v>
      </c>
    </row>
    <row r="41" spans="1:24" s="11" customFormat="1" ht="23.1" customHeight="1">
      <c r="A41" s="8">
        <v>885</v>
      </c>
      <c r="B41" s="57" t="str">
        <f>IF('STUDENT NAMES'!F36&lt;&gt;"",'STUDENT NAMES'!F36,"")</f>
        <v/>
      </c>
      <c r="C41" s="7"/>
      <c r="D41" s="9" t="str">
        <f t="shared" si="1"/>
        <v/>
      </c>
      <c r="E41" s="9" t="str">
        <f t="shared" si="2"/>
        <v/>
      </c>
      <c r="F41" s="7"/>
      <c r="G41" s="9" t="str">
        <f t="shared" si="3"/>
        <v/>
      </c>
      <c r="H41" s="9" t="str">
        <f t="shared" si="4"/>
        <v/>
      </c>
      <c r="I41" s="7"/>
      <c r="J41" s="9" t="str">
        <f t="shared" si="5"/>
        <v/>
      </c>
      <c r="K41" s="9" t="str">
        <f t="shared" si="6"/>
        <v/>
      </c>
      <c r="L41" s="7"/>
      <c r="M41" s="9" t="str">
        <f t="shared" si="7"/>
        <v/>
      </c>
      <c r="N41" s="9" t="str">
        <f t="shared" si="8"/>
        <v/>
      </c>
      <c r="O41" s="7"/>
      <c r="P41" s="9" t="str">
        <f t="shared" si="9"/>
        <v/>
      </c>
      <c r="Q41" s="9" t="str">
        <f t="shared" si="10"/>
        <v/>
      </c>
      <c r="R41" s="7"/>
      <c r="S41" s="9" t="str">
        <f t="shared" si="11"/>
        <v/>
      </c>
      <c r="T41" s="9" t="str">
        <f t="shared" si="12"/>
        <v/>
      </c>
      <c r="U41" s="9">
        <f t="shared" si="13"/>
        <v>0</v>
      </c>
      <c r="V41" s="10">
        <f t="shared" si="14"/>
        <v>0</v>
      </c>
      <c r="W41" s="9">
        <f t="shared" si="0"/>
        <v>1</v>
      </c>
      <c r="X41" s="8" t="str">
        <f t="shared" si="18"/>
        <v>E2</v>
      </c>
    </row>
    <row r="42" spans="1:24" s="11" customFormat="1" ht="23.1" customHeight="1">
      <c r="A42" s="8">
        <v>886</v>
      </c>
      <c r="B42" s="57" t="str">
        <f>IF('STUDENT NAMES'!F37&lt;&gt;"",'STUDENT NAMES'!F37,"")</f>
        <v/>
      </c>
      <c r="C42" s="7"/>
      <c r="D42" s="9" t="str">
        <f t="shared" si="1"/>
        <v/>
      </c>
      <c r="E42" s="9" t="str">
        <f t="shared" si="2"/>
        <v/>
      </c>
      <c r="F42" s="7"/>
      <c r="G42" s="9" t="str">
        <f t="shared" si="3"/>
        <v/>
      </c>
      <c r="H42" s="9" t="str">
        <f t="shared" si="4"/>
        <v/>
      </c>
      <c r="I42" s="7"/>
      <c r="J42" s="9" t="str">
        <f t="shared" si="5"/>
        <v/>
      </c>
      <c r="K42" s="9" t="str">
        <f t="shared" si="6"/>
        <v/>
      </c>
      <c r="L42" s="7"/>
      <c r="M42" s="9" t="str">
        <f t="shared" si="7"/>
        <v/>
      </c>
      <c r="N42" s="9" t="str">
        <f t="shared" si="8"/>
        <v/>
      </c>
      <c r="O42" s="7"/>
      <c r="P42" s="9" t="str">
        <f t="shared" si="9"/>
        <v/>
      </c>
      <c r="Q42" s="9" t="str">
        <f t="shared" si="10"/>
        <v/>
      </c>
      <c r="R42" s="7"/>
      <c r="S42" s="9" t="str">
        <f t="shared" si="11"/>
        <v/>
      </c>
      <c r="T42" s="9" t="str">
        <f t="shared" si="12"/>
        <v/>
      </c>
      <c r="U42" s="9">
        <f t="shared" ref="U42:U44" si="19">SUM(ROUND(C42,0)+ROUND(F42,0)+ROUND(I42,0)+ROUND(L42,0)+ROUND(O42,0)+ROUND(R42,0))</f>
        <v>0</v>
      </c>
      <c r="V42" s="10">
        <f t="shared" ref="V42:V44" si="20">U42/240*100</f>
        <v>0</v>
      </c>
      <c r="W42" s="9">
        <f t="shared" ref="W42:W44" si="21">RANK(V42,$V$7:$V$53,0)</f>
        <v>1</v>
      </c>
      <c r="X42" s="8" t="str">
        <f t="shared" ref="X42:X44" si="22">IF(V42&gt;=91,"A1",IF(V42&gt;=81,"A2",IF(V42&gt;=71,"B1",IF(V42&gt;=61,"B2",IF(V42&gt;=51,"C1",IF(V42&gt;=41,"C2",IF(V42&gt;=33,"D",IF(V42&gt;=21,"E1","E2"))))))))</f>
        <v>E2</v>
      </c>
    </row>
    <row r="43" spans="1:24" s="11" customFormat="1" ht="23.1" customHeight="1">
      <c r="A43" s="8">
        <v>887</v>
      </c>
      <c r="B43" s="57" t="str">
        <f>IF('STUDENT NAMES'!F38&lt;&gt;"",'STUDENT NAMES'!F38,"")</f>
        <v/>
      </c>
      <c r="C43" s="7"/>
      <c r="D43" s="9" t="str">
        <f t="shared" si="1"/>
        <v/>
      </c>
      <c r="E43" s="9" t="str">
        <f t="shared" si="2"/>
        <v/>
      </c>
      <c r="F43" s="7"/>
      <c r="G43" s="9" t="str">
        <f t="shared" si="3"/>
        <v/>
      </c>
      <c r="H43" s="9" t="str">
        <f t="shared" si="4"/>
        <v/>
      </c>
      <c r="I43" s="7"/>
      <c r="J43" s="9" t="str">
        <f t="shared" si="5"/>
        <v/>
      </c>
      <c r="K43" s="9" t="str">
        <f t="shared" si="6"/>
        <v/>
      </c>
      <c r="L43" s="7"/>
      <c r="M43" s="9" t="str">
        <f t="shared" si="7"/>
        <v/>
      </c>
      <c r="N43" s="9" t="str">
        <f t="shared" si="8"/>
        <v/>
      </c>
      <c r="O43" s="7"/>
      <c r="P43" s="9" t="str">
        <f t="shared" si="9"/>
        <v/>
      </c>
      <c r="Q43" s="9" t="str">
        <f t="shared" si="10"/>
        <v/>
      </c>
      <c r="R43" s="7"/>
      <c r="S43" s="9" t="str">
        <f t="shared" si="11"/>
        <v/>
      </c>
      <c r="T43" s="9" t="str">
        <f t="shared" si="12"/>
        <v/>
      </c>
      <c r="U43" s="9">
        <f t="shared" si="19"/>
        <v>0</v>
      </c>
      <c r="V43" s="10">
        <f t="shared" si="20"/>
        <v>0</v>
      </c>
      <c r="W43" s="9">
        <f t="shared" si="21"/>
        <v>1</v>
      </c>
      <c r="X43" s="8" t="str">
        <f t="shared" si="22"/>
        <v>E2</v>
      </c>
    </row>
    <row r="44" spans="1:24" s="11" customFormat="1" ht="23.1" customHeight="1">
      <c r="A44" s="8">
        <v>888</v>
      </c>
      <c r="B44" s="57" t="str">
        <f>IF('STUDENT NAMES'!F39&lt;&gt;"",'STUDENT NAMES'!F39,"")</f>
        <v/>
      </c>
      <c r="C44" s="7"/>
      <c r="D44" s="9" t="str">
        <f t="shared" si="1"/>
        <v/>
      </c>
      <c r="E44" s="9" t="str">
        <f t="shared" si="2"/>
        <v/>
      </c>
      <c r="F44" s="7"/>
      <c r="G44" s="9" t="str">
        <f t="shared" si="3"/>
        <v/>
      </c>
      <c r="H44" s="9" t="str">
        <f t="shared" si="4"/>
        <v/>
      </c>
      <c r="I44" s="7"/>
      <c r="J44" s="9" t="str">
        <f t="shared" si="5"/>
        <v/>
      </c>
      <c r="K44" s="9" t="str">
        <f t="shared" si="6"/>
        <v/>
      </c>
      <c r="L44" s="7"/>
      <c r="M44" s="9" t="str">
        <f t="shared" si="7"/>
        <v/>
      </c>
      <c r="N44" s="9" t="str">
        <f t="shared" si="8"/>
        <v/>
      </c>
      <c r="O44" s="7"/>
      <c r="P44" s="9" t="str">
        <f t="shared" si="9"/>
        <v/>
      </c>
      <c r="Q44" s="9" t="str">
        <f t="shared" si="10"/>
        <v/>
      </c>
      <c r="R44" s="7"/>
      <c r="S44" s="9" t="str">
        <f t="shared" si="11"/>
        <v/>
      </c>
      <c r="T44" s="9" t="str">
        <f t="shared" si="12"/>
        <v/>
      </c>
      <c r="U44" s="9">
        <f t="shared" si="19"/>
        <v>0</v>
      </c>
      <c r="V44" s="10">
        <f t="shared" si="20"/>
        <v>0</v>
      </c>
      <c r="W44" s="9">
        <f t="shared" si="21"/>
        <v>1</v>
      </c>
      <c r="X44" s="8" t="str">
        <f t="shared" si="22"/>
        <v>E2</v>
      </c>
    </row>
    <row r="45" spans="1:24" s="11" customFormat="1" ht="18" customHeight="1">
      <c r="A45" s="8">
        <v>889</v>
      </c>
      <c r="B45" s="57" t="str">
        <f>IF('STUDENT NAMES'!F40&lt;&gt;"",'STUDENT NAMES'!F40,"")</f>
        <v/>
      </c>
      <c r="C45" s="7"/>
      <c r="D45" s="9"/>
      <c r="E45" s="9"/>
      <c r="F45" s="7"/>
      <c r="G45" s="9"/>
      <c r="H45" s="9"/>
      <c r="I45" s="7"/>
      <c r="J45" s="9"/>
      <c r="K45" s="9"/>
      <c r="L45" s="7"/>
      <c r="M45" s="9"/>
      <c r="N45" s="9"/>
      <c r="O45" s="7"/>
      <c r="P45" s="9"/>
      <c r="Q45" s="9"/>
      <c r="R45" s="7"/>
      <c r="S45" s="9"/>
      <c r="T45" s="9"/>
      <c r="U45" s="9">
        <f t="shared" ref="U45:U53" si="23">SUM(ROUND(C45,0)+ROUND(F45,0)+ROUND(I45,0)+ROUND(L45,0)+ROUND(O45,0)+ROUND(R45,0))</f>
        <v>0</v>
      </c>
      <c r="V45" s="10">
        <f t="shared" ref="V45:V53" si="24">U45/240*100</f>
        <v>0</v>
      </c>
      <c r="W45" s="9">
        <f t="shared" ref="W45:W53" si="25">RANK(V45,$V$7:$V$53,0)</f>
        <v>1</v>
      </c>
      <c r="X45" s="8" t="str">
        <f t="shared" ref="X45:X53" si="26">IF(V45&gt;=91,"A1",IF(V45&gt;=81,"A2",IF(V45&gt;=71,"B1",IF(V45&gt;=61,"B2",IF(V45&gt;=51,"C1",IF(V45&gt;=41,"C2",IF(V45&gt;=33,"D",IF(V45&gt;=21,"E1","E2"))))))))</f>
        <v>E2</v>
      </c>
    </row>
    <row r="46" spans="1:24" s="11" customFormat="1" ht="18" customHeight="1">
      <c r="A46" s="8">
        <v>890</v>
      </c>
      <c r="B46" s="57" t="str">
        <f>IF('STUDENT NAMES'!F41&lt;&gt;"",'STUDENT NAMES'!F41,"")</f>
        <v/>
      </c>
      <c r="C46" s="7"/>
      <c r="D46" s="9"/>
      <c r="E46" s="9"/>
      <c r="F46" s="7"/>
      <c r="G46" s="9"/>
      <c r="H46" s="9"/>
      <c r="I46" s="7"/>
      <c r="J46" s="9"/>
      <c r="K46" s="9"/>
      <c r="L46" s="7"/>
      <c r="M46" s="9"/>
      <c r="N46" s="9"/>
      <c r="O46" s="7"/>
      <c r="P46" s="9"/>
      <c r="Q46" s="9"/>
      <c r="R46" s="7"/>
      <c r="S46" s="9"/>
      <c r="T46" s="9"/>
      <c r="U46" s="9">
        <f t="shared" si="23"/>
        <v>0</v>
      </c>
      <c r="V46" s="10">
        <f t="shared" si="24"/>
        <v>0</v>
      </c>
      <c r="W46" s="9">
        <f t="shared" si="25"/>
        <v>1</v>
      </c>
      <c r="X46" s="8" t="str">
        <f t="shared" si="26"/>
        <v>E2</v>
      </c>
    </row>
    <row r="47" spans="1:24" s="11" customFormat="1" ht="18" customHeight="1">
      <c r="A47" s="8">
        <v>891</v>
      </c>
      <c r="B47" s="57" t="str">
        <f>IF('STUDENT NAMES'!F42&lt;&gt;"",'STUDENT NAMES'!F42,"")</f>
        <v/>
      </c>
      <c r="C47" s="7"/>
      <c r="D47" s="9"/>
      <c r="E47" s="9"/>
      <c r="F47" s="7"/>
      <c r="G47" s="9"/>
      <c r="H47" s="9"/>
      <c r="I47" s="7"/>
      <c r="J47" s="9"/>
      <c r="K47" s="9"/>
      <c r="L47" s="7"/>
      <c r="M47" s="9"/>
      <c r="N47" s="9"/>
      <c r="O47" s="7"/>
      <c r="P47" s="9"/>
      <c r="Q47" s="9"/>
      <c r="R47" s="7"/>
      <c r="S47" s="9"/>
      <c r="T47" s="9"/>
      <c r="U47" s="9">
        <f t="shared" si="23"/>
        <v>0</v>
      </c>
      <c r="V47" s="10">
        <f t="shared" si="24"/>
        <v>0</v>
      </c>
      <c r="W47" s="9">
        <f t="shared" si="25"/>
        <v>1</v>
      </c>
      <c r="X47" s="8" t="str">
        <f t="shared" si="26"/>
        <v>E2</v>
      </c>
    </row>
    <row r="48" spans="1:24" s="11" customFormat="1" ht="18" customHeight="1">
      <c r="A48" s="8">
        <v>892</v>
      </c>
      <c r="B48" s="57" t="str">
        <f>IF('STUDENT NAMES'!F43&lt;&gt;"",'STUDENT NAMES'!F43,"")</f>
        <v/>
      </c>
      <c r="C48" s="7"/>
      <c r="D48" s="9" t="str">
        <f t="shared" si="1"/>
        <v/>
      </c>
      <c r="E48" s="9" t="str">
        <f t="shared" si="2"/>
        <v/>
      </c>
      <c r="F48" s="7"/>
      <c r="G48" s="9" t="str">
        <f t="shared" si="3"/>
        <v/>
      </c>
      <c r="H48" s="9" t="str">
        <f t="shared" si="4"/>
        <v/>
      </c>
      <c r="I48" s="7"/>
      <c r="J48" s="9" t="str">
        <f t="shared" si="5"/>
        <v/>
      </c>
      <c r="K48" s="9" t="str">
        <f t="shared" si="6"/>
        <v/>
      </c>
      <c r="L48" s="7"/>
      <c r="M48" s="9" t="str">
        <f t="shared" si="7"/>
        <v/>
      </c>
      <c r="N48" s="9" t="str">
        <f t="shared" si="8"/>
        <v/>
      </c>
      <c r="O48" s="7"/>
      <c r="P48" s="9" t="str">
        <f t="shared" si="9"/>
        <v/>
      </c>
      <c r="Q48" s="9" t="str">
        <f t="shared" si="10"/>
        <v/>
      </c>
      <c r="R48" s="7"/>
      <c r="S48" s="9" t="str">
        <f t="shared" si="11"/>
        <v/>
      </c>
      <c r="T48" s="9" t="str">
        <f t="shared" si="12"/>
        <v/>
      </c>
      <c r="U48" s="9">
        <f t="shared" si="23"/>
        <v>0</v>
      </c>
      <c r="V48" s="10">
        <f t="shared" si="24"/>
        <v>0</v>
      </c>
      <c r="W48" s="9">
        <f t="shared" si="25"/>
        <v>1</v>
      </c>
      <c r="X48" s="8" t="str">
        <f t="shared" si="26"/>
        <v>E2</v>
      </c>
    </row>
    <row r="49" spans="1:24" s="11" customFormat="1" ht="18" customHeight="1">
      <c r="A49" s="8">
        <v>893</v>
      </c>
      <c r="B49" s="57" t="str">
        <f>IF('STUDENT NAMES'!F44&lt;&gt;"",'STUDENT NAMES'!F44,"")</f>
        <v/>
      </c>
      <c r="C49" s="7"/>
      <c r="D49" s="9" t="str">
        <f t="shared" si="1"/>
        <v/>
      </c>
      <c r="E49" s="9" t="str">
        <f t="shared" si="2"/>
        <v/>
      </c>
      <c r="F49" s="7"/>
      <c r="G49" s="9" t="str">
        <f t="shared" si="3"/>
        <v/>
      </c>
      <c r="H49" s="9" t="str">
        <f t="shared" si="4"/>
        <v/>
      </c>
      <c r="I49" s="7"/>
      <c r="J49" s="9" t="str">
        <f t="shared" si="5"/>
        <v/>
      </c>
      <c r="K49" s="9" t="str">
        <f t="shared" si="6"/>
        <v/>
      </c>
      <c r="L49" s="7"/>
      <c r="M49" s="9" t="str">
        <f t="shared" si="7"/>
        <v/>
      </c>
      <c r="N49" s="9" t="str">
        <f t="shared" si="8"/>
        <v/>
      </c>
      <c r="O49" s="7"/>
      <c r="P49" s="9" t="str">
        <f t="shared" si="9"/>
        <v/>
      </c>
      <c r="Q49" s="9" t="str">
        <f t="shared" si="10"/>
        <v/>
      </c>
      <c r="R49" s="7"/>
      <c r="S49" s="9" t="str">
        <f t="shared" si="11"/>
        <v/>
      </c>
      <c r="T49" s="9" t="str">
        <f t="shared" si="12"/>
        <v/>
      </c>
      <c r="U49" s="9">
        <f t="shared" si="23"/>
        <v>0</v>
      </c>
      <c r="V49" s="10">
        <f t="shared" si="24"/>
        <v>0</v>
      </c>
      <c r="W49" s="9">
        <f t="shared" si="25"/>
        <v>1</v>
      </c>
      <c r="X49" s="8" t="str">
        <f t="shared" si="26"/>
        <v>E2</v>
      </c>
    </row>
    <row r="50" spans="1:24" s="11" customFormat="1" ht="18" customHeight="1">
      <c r="A50" s="8">
        <v>894</v>
      </c>
      <c r="B50" s="57" t="str">
        <f>IF('STUDENT NAMES'!F45&lt;&gt;"",'STUDENT NAMES'!F45,"")</f>
        <v/>
      </c>
      <c r="C50" s="7"/>
      <c r="D50" s="9" t="str">
        <f t="shared" si="1"/>
        <v/>
      </c>
      <c r="E50" s="9" t="str">
        <f t="shared" si="2"/>
        <v/>
      </c>
      <c r="F50" s="7"/>
      <c r="G50" s="9" t="str">
        <f t="shared" si="3"/>
        <v/>
      </c>
      <c r="H50" s="9" t="str">
        <f t="shared" si="4"/>
        <v/>
      </c>
      <c r="I50" s="7"/>
      <c r="J50" s="9" t="str">
        <f t="shared" si="5"/>
        <v/>
      </c>
      <c r="K50" s="9" t="str">
        <f t="shared" si="6"/>
        <v/>
      </c>
      <c r="L50" s="7"/>
      <c r="M50" s="9" t="str">
        <f t="shared" si="7"/>
        <v/>
      </c>
      <c r="N50" s="9" t="str">
        <f t="shared" si="8"/>
        <v/>
      </c>
      <c r="O50" s="7"/>
      <c r="P50" s="9" t="str">
        <f t="shared" si="9"/>
        <v/>
      </c>
      <c r="Q50" s="9" t="str">
        <f t="shared" si="10"/>
        <v/>
      </c>
      <c r="R50" s="7"/>
      <c r="S50" s="9" t="str">
        <f t="shared" si="11"/>
        <v/>
      </c>
      <c r="T50" s="9" t="str">
        <f t="shared" si="12"/>
        <v/>
      </c>
      <c r="U50" s="9">
        <f t="shared" si="23"/>
        <v>0</v>
      </c>
      <c r="V50" s="10">
        <f t="shared" si="24"/>
        <v>0</v>
      </c>
      <c r="W50" s="9">
        <f t="shared" si="25"/>
        <v>1</v>
      </c>
      <c r="X50" s="8" t="str">
        <f t="shared" si="26"/>
        <v>E2</v>
      </c>
    </row>
    <row r="51" spans="1:24" s="11" customFormat="1" ht="18" customHeight="1">
      <c r="A51" s="8">
        <v>895</v>
      </c>
      <c r="B51" s="57" t="str">
        <f>IF('STUDENT NAMES'!F46&lt;&gt;"",'STUDENT NAMES'!F46,"")</f>
        <v/>
      </c>
      <c r="C51" s="7"/>
      <c r="D51" s="9" t="str">
        <f t="shared" si="1"/>
        <v/>
      </c>
      <c r="E51" s="9" t="str">
        <f t="shared" si="2"/>
        <v/>
      </c>
      <c r="F51" s="7"/>
      <c r="G51" s="9" t="str">
        <f t="shared" si="3"/>
        <v/>
      </c>
      <c r="H51" s="9" t="str">
        <f t="shared" si="4"/>
        <v/>
      </c>
      <c r="I51" s="7"/>
      <c r="J51" s="9" t="str">
        <f t="shared" si="5"/>
        <v/>
      </c>
      <c r="K51" s="9" t="str">
        <f t="shared" si="6"/>
        <v/>
      </c>
      <c r="L51" s="7"/>
      <c r="M51" s="9" t="str">
        <f t="shared" si="7"/>
        <v/>
      </c>
      <c r="N51" s="9" t="str">
        <f t="shared" si="8"/>
        <v/>
      </c>
      <c r="O51" s="7"/>
      <c r="P51" s="9" t="str">
        <f t="shared" si="9"/>
        <v/>
      </c>
      <c r="Q51" s="9" t="str">
        <f t="shared" si="10"/>
        <v/>
      </c>
      <c r="R51" s="7"/>
      <c r="S51" s="9" t="str">
        <f t="shared" si="11"/>
        <v/>
      </c>
      <c r="T51" s="9" t="str">
        <f t="shared" si="12"/>
        <v/>
      </c>
      <c r="U51" s="9">
        <f t="shared" si="23"/>
        <v>0</v>
      </c>
      <c r="V51" s="10">
        <f t="shared" si="24"/>
        <v>0</v>
      </c>
      <c r="W51" s="9">
        <f t="shared" si="25"/>
        <v>1</v>
      </c>
      <c r="X51" s="8" t="str">
        <f t="shared" si="26"/>
        <v>E2</v>
      </c>
    </row>
    <row r="52" spans="1:24" s="11" customFormat="1" ht="18" customHeight="1">
      <c r="A52" s="8">
        <v>896</v>
      </c>
      <c r="B52" s="57" t="str">
        <f>IF('STUDENT NAMES'!F47&lt;&gt;"",'STUDENT NAMES'!F47,"")</f>
        <v/>
      </c>
      <c r="C52" s="7"/>
      <c r="D52" s="9" t="str">
        <f t="shared" si="1"/>
        <v/>
      </c>
      <c r="E52" s="9" t="str">
        <f t="shared" si="2"/>
        <v/>
      </c>
      <c r="F52" s="7"/>
      <c r="G52" s="9" t="str">
        <f t="shared" si="3"/>
        <v/>
      </c>
      <c r="H52" s="9" t="str">
        <f t="shared" si="4"/>
        <v/>
      </c>
      <c r="I52" s="7"/>
      <c r="J52" s="9" t="str">
        <f t="shared" si="5"/>
        <v/>
      </c>
      <c r="K52" s="9" t="str">
        <f t="shared" si="6"/>
        <v/>
      </c>
      <c r="L52" s="7"/>
      <c r="M52" s="9" t="str">
        <f t="shared" si="7"/>
        <v/>
      </c>
      <c r="N52" s="9" t="str">
        <f t="shared" si="8"/>
        <v/>
      </c>
      <c r="O52" s="7"/>
      <c r="P52" s="9" t="str">
        <f t="shared" si="9"/>
        <v/>
      </c>
      <c r="Q52" s="9" t="str">
        <f t="shared" si="10"/>
        <v/>
      </c>
      <c r="R52" s="7"/>
      <c r="S52" s="9" t="str">
        <f t="shared" si="11"/>
        <v/>
      </c>
      <c r="T52" s="9" t="str">
        <f t="shared" si="12"/>
        <v/>
      </c>
      <c r="U52" s="9">
        <f t="shared" si="23"/>
        <v>0</v>
      </c>
      <c r="V52" s="10">
        <f t="shared" si="24"/>
        <v>0</v>
      </c>
      <c r="W52" s="9">
        <f t="shared" si="25"/>
        <v>1</v>
      </c>
      <c r="X52" s="8" t="str">
        <f t="shared" si="26"/>
        <v>E2</v>
      </c>
    </row>
    <row r="53" spans="1:24" s="11" customFormat="1" ht="18" customHeight="1">
      <c r="A53" s="8">
        <v>897</v>
      </c>
      <c r="B53" s="57" t="str">
        <f>IF('STUDENT NAMES'!F48&lt;&gt;"",'STUDENT NAMES'!F48,"")</f>
        <v/>
      </c>
      <c r="C53" s="7"/>
      <c r="D53" s="9" t="str">
        <f t="shared" si="1"/>
        <v/>
      </c>
      <c r="E53" s="9" t="str">
        <f t="shared" si="2"/>
        <v/>
      </c>
      <c r="F53" s="7"/>
      <c r="G53" s="9" t="str">
        <f t="shared" si="3"/>
        <v/>
      </c>
      <c r="H53" s="9" t="str">
        <f t="shared" si="4"/>
        <v/>
      </c>
      <c r="I53" s="7"/>
      <c r="J53" s="9" t="str">
        <f t="shared" si="5"/>
        <v/>
      </c>
      <c r="K53" s="9" t="str">
        <f t="shared" si="6"/>
        <v/>
      </c>
      <c r="L53" s="7"/>
      <c r="M53" s="9" t="str">
        <f t="shared" si="7"/>
        <v/>
      </c>
      <c r="N53" s="9" t="str">
        <f t="shared" si="8"/>
        <v/>
      </c>
      <c r="O53" s="7"/>
      <c r="P53" s="9" t="str">
        <f t="shared" si="9"/>
        <v/>
      </c>
      <c r="Q53" s="9" t="str">
        <f t="shared" si="10"/>
        <v/>
      </c>
      <c r="R53" s="7"/>
      <c r="S53" s="9" t="str">
        <f t="shared" si="11"/>
        <v/>
      </c>
      <c r="T53" s="9" t="str">
        <f t="shared" si="12"/>
        <v/>
      </c>
      <c r="U53" s="9">
        <f t="shared" si="23"/>
        <v>0</v>
      </c>
      <c r="V53" s="10">
        <f t="shared" si="24"/>
        <v>0</v>
      </c>
      <c r="W53" s="9">
        <f t="shared" si="25"/>
        <v>1</v>
      </c>
      <c r="X53" s="8" t="str">
        <f t="shared" si="26"/>
        <v>E2</v>
      </c>
    </row>
    <row r="54" spans="1:24" s="11" customFormat="1" ht="18" customHeight="1">
      <c r="A54" s="8"/>
      <c r="B54" s="104"/>
      <c r="C54" s="7"/>
      <c r="D54" s="9" t="str">
        <f t="shared" ref="D54" si="27">IF(C54&gt;0,RANK(C54,$C$7:$C$53,0),"")</f>
        <v/>
      </c>
      <c r="E54" s="106" t="str">
        <f t="shared" ref="E54" si="28">IF(C54&gt;0,IF(C54&gt;=36.4,"A1",IF(C54&gt;=32.4,"A2",IF(C54&gt;=28.4,"B1",IF(C54&gt;=24.4,"B2",IF(C54&gt;=20.4,"C1",IF(C54&gt;=16.4,"C2",IF(C54&gt;=13.2,"D1",IF(C54&gt;=8.4,"D2","E")))))))),"")</f>
        <v/>
      </c>
      <c r="F54" s="172" t="s">
        <v>12</v>
      </c>
      <c r="G54" s="172"/>
      <c r="H54" s="172"/>
      <c r="I54" s="172" t="s">
        <v>14</v>
      </c>
      <c r="J54" s="172"/>
      <c r="K54" s="172"/>
      <c r="L54" s="172" t="s">
        <v>20</v>
      </c>
      <c r="M54" s="172"/>
      <c r="N54" s="172"/>
      <c r="O54" s="172" t="s">
        <v>15</v>
      </c>
      <c r="P54" s="172"/>
      <c r="Q54" s="172"/>
      <c r="R54" s="172" t="s">
        <v>16</v>
      </c>
      <c r="S54" s="172"/>
      <c r="T54" s="172"/>
      <c r="U54" s="13"/>
      <c r="V54" s="107"/>
      <c r="W54" s="13"/>
    </row>
    <row r="55" spans="1:24" s="11" customFormat="1" ht="15.95" customHeight="1">
      <c r="A55" s="167" t="s">
        <v>89</v>
      </c>
      <c r="B55" s="168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v>14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  <c r="W55" s="13"/>
    </row>
    <row r="56" spans="1:24" s="11" customFormat="1" ht="15.95" customHeight="1">
      <c r="A56" s="165" t="s">
        <v>92</v>
      </c>
      <c r="B56" s="166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24" s="11" customFormat="1" ht="15.95" customHeight="1">
      <c r="A57" s="181" t="s">
        <v>22</v>
      </c>
      <c r="B57" s="180"/>
      <c r="C57" s="5" t="e">
        <f t="shared" ref="C57" si="29">(C64-C58)*100/C64</f>
        <v>#DIV/0!</v>
      </c>
      <c r="D57" s="108"/>
      <c r="E57" s="108"/>
      <c r="F57" s="5" t="e">
        <f t="shared" ref="F57" si="30">(F64-F58)*100/F64</f>
        <v>#DIV/0!</v>
      </c>
      <c r="G57" s="108"/>
      <c r="H57" s="108"/>
      <c r="I57" s="5" t="e">
        <f t="shared" ref="I57" si="31">(I64-I58)*100/I64</f>
        <v>#DIV/0!</v>
      </c>
      <c r="J57" s="108"/>
      <c r="K57" s="108"/>
      <c r="L57" s="5" t="e">
        <f t="shared" ref="L57" si="32">(L64-L58)*100/L64</f>
        <v>#DIV/0!</v>
      </c>
      <c r="M57" s="108"/>
      <c r="N57" s="108"/>
      <c r="O57" s="5" t="e">
        <f t="shared" ref="O57" si="33">(O64-O58)*100/O64</f>
        <v>#DIV/0!</v>
      </c>
      <c r="P57" s="108"/>
      <c r="Q57" s="108"/>
      <c r="R57" s="5" t="e">
        <f t="shared" ref="R57" si="34">(R64-R58)*100/R64</f>
        <v>#DIV/0!</v>
      </c>
      <c r="S57" s="108"/>
      <c r="T57" s="108"/>
      <c r="U57" s="108"/>
      <c r="V57" s="112">
        <f>(V64-V58)*100/V64</f>
        <v>0</v>
      </c>
    </row>
    <row r="58" spans="1:24" s="11" customFormat="1" ht="15.95" customHeight="1">
      <c r="A58" s="181" t="s">
        <v>23</v>
      </c>
      <c r="B58" s="180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47</v>
      </c>
    </row>
    <row r="59" spans="1:24" s="11" customFormat="1" ht="15.95" customHeight="1">
      <c r="A59" s="181" t="s">
        <v>24</v>
      </c>
      <c r="B59" s="180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</row>
    <row r="60" spans="1:24" s="11" customFormat="1" ht="15.95" customHeight="1">
      <c r="A60" s="181" t="s">
        <v>25</v>
      </c>
      <c r="B60" s="180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</row>
    <row r="61" spans="1:24" s="11" customFormat="1" ht="15.95" customHeight="1">
      <c r="A61" s="181" t="s">
        <v>26</v>
      </c>
      <c r="B61" s="180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</row>
    <row r="62" spans="1:24" s="11" customFormat="1" ht="15.95" customHeight="1">
      <c r="A62" s="181" t="s">
        <v>85</v>
      </c>
      <c r="B62" s="180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</row>
    <row r="63" spans="1:24" s="11" customFormat="1" ht="15.95" customHeight="1">
      <c r="A63" s="179" t="s">
        <v>86</v>
      </c>
      <c r="B63" s="180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</row>
    <row r="64" spans="1:24" s="11" customFormat="1" ht="15.95" customHeight="1">
      <c r="A64" s="181" t="s">
        <v>27</v>
      </c>
      <c r="B64" s="180"/>
      <c r="C64" s="113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47</v>
      </c>
    </row>
    <row r="65" spans="1:24" s="11" customFormat="1" ht="15.95" customHeight="1">
      <c r="A65" s="70"/>
      <c r="B65" s="70"/>
      <c r="C65" s="172" t="s">
        <v>50</v>
      </c>
      <c r="D65" s="172"/>
      <c r="E65" s="172"/>
      <c r="F65" s="172" t="s">
        <v>12</v>
      </c>
      <c r="G65" s="172"/>
      <c r="H65" s="172"/>
      <c r="I65" s="172" t="s">
        <v>14</v>
      </c>
      <c r="J65" s="172"/>
      <c r="K65" s="172"/>
      <c r="L65" s="172" t="s">
        <v>20</v>
      </c>
      <c r="M65" s="172"/>
      <c r="N65" s="172"/>
      <c r="O65" s="172" t="s">
        <v>15</v>
      </c>
      <c r="P65" s="172"/>
      <c r="Q65" s="172"/>
      <c r="R65" s="172" t="s">
        <v>16</v>
      </c>
      <c r="S65" s="172"/>
      <c r="T65" s="172"/>
      <c r="U65" s="100"/>
      <c r="V65" s="101"/>
    </row>
    <row r="66" spans="1:24" s="11" customFormat="1" ht="15.95" customHeight="1">
      <c r="A66" s="181" t="s">
        <v>101</v>
      </c>
      <c r="B66" s="180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</row>
    <row r="67" spans="1:24" s="11" customFormat="1" ht="15.95" customHeight="1">
      <c r="A67" s="181" t="s">
        <v>102</v>
      </c>
      <c r="B67" s="180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</row>
    <row r="68" spans="1:24" s="11" customFormat="1" ht="15.95" customHeight="1">
      <c r="A68" s="181" t="s">
        <v>103</v>
      </c>
      <c r="B68" s="180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</row>
    <row r="69" spans="1:24" s="11" customFormat="1" ht="15.95" customHeight="1">
      <c r="A69" s="181" t="s">
        <v>104</v>
      </c>
      <c r="B69" s="180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</row>
    <row r="70" spans="1:24" s="11" customFormat="1" ht="15.95" customHeight="1">
      <c r="A70" s="181" t="s">
        <v>105</v>
      </c>
      <c r="B70" s="180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</row>
    <row r="71" spans="1:24" s="11" customFormat="1" ht="15.95" customHeight="1">
      <c r="A71" s="181" t="s">
        <v>106</v>
      </c>
      <c r="B71" s="180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</row>
    <row r="72" spans="1:24" s="11" customFormat="1" ht="15.95" customHeight="1">
      <c r="A72" s="181" t="s">
        <v>107</v>
      </c>
      <c r="B72" s="180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</row>
    <row r="73" spans="1:24" s="11" customFormat="1" ht="15.95" customHeight="1">
      <c r="A73" s="181" t="s">
        <v>108</v>
      </c>
      <c r="B73" s="180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</row>
    <row r="74" spans="1:24" s="11" customFormat="1" ht="15.95" customHeight="1">
      <c r="A74" s="181" t="s">
        <v>109</v>
      </c>
      <c r="B74" s="180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47</v>
      </c>
    </row>
    <row r="75" spans="1:24" s="11" customFormat="1" ht="15.95" customHeight="1">
      <c r="A75" s="181" t="s">
        <v>17</v>
      </c>
      <c r="B75" s="180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47</v>
      </c>
    </row>
    <row r="76" spans="1:24" s="11" customFormat="1" ht="15.95" customHeight="1">
      <c r="A76" s="170" t="s">
        <v>110</v>
      </c>
      <c r="B76" s="171"/>
      <c r="C76" s="173" t="e">
        <f>(C75*100)/(C64*8)</f>
        <v>#DIV/0!</v>
      </c>
      <c r="D76" s="173"/>
      <c r="E76" s="116"/>
      <c r="F76" s="173" t="e">
        <f>(F75*100)/(F64*8)</f>
        <v>#DIV/0!</v>
      </c>
      <c r="G76" s="173"/>
      <c r="H76" s="116"/>
      <c r="I76" s="173" t="e">
        <f>(I75*100)/(I64*8)</f>
        <v>#DIV/0!</v>
      </c>
      <c r="J76" s="173"/>
      <c r="K76" s="116"/>
      <c r="L76" s="173" t="e">
        <f>(L75*100)/(L64*8)</f>
        <v>#DIV/0!</v>
      </c>
      <c r="M76" s="173"/>
      <c r="N76" s="116"/>
      <c r="O76" s="173" t="e">
        <f>(O75*100)/(O64*8)</f>
        <v>#DIV/0!</v>
      </c>
      <c r="P76" s="173"/>
      <c r="Q76" s="116"/>
      <c r="R76" s="173" t="e">
        <f>(R75*100)/(R64*8)</f>
        <v>#DIV/0!</v>
      </c>
      <c r="S76" s="173"/>
      <c r="T76" s="116"/>
      <c r="U76" s="103"/>
      <c r="V76" s="117">
        <f>(V75*100)/(V64*8)</f>
        <v>12.5</v>
      </c>
    </row>
    <row r="77" spans="1:24" ht="15.95" customHeight="1">
      <c r="A77" s="191" t="s">
        <v>120</v>
      </c>
      <c r="B77" s="192"/>
      <c r="C77" s="176" t="s">
        <v>29</v>
      </c>
      <c r="D77" s="176"/>
      <c r="E77" s="97"/>
      <c r="F77" s="176" t="s">
        <v>34</v>
      </c>
      <c r="G77" s="176" t="s">
        <v>31</v>
      </c>
      <c r="H77" s="176"/>
      <c r="I77" s="176"/>
      <c r="J77" s="186" t="s">
        <v>32</v>
      </c>
      <c r="K77" s="186"/>
      <c r="L77" s="186"/>
      <c r="M77" s="24"/>
      <c r="N77" s="24"/>
      <c r="O77" s="186" t="s">
        <v>22</v>
      </c>
      <c r="P77" s="178" t="s">
        <v>35</v>
      </c>
      <c r="Q77" s="96"/>
      <c r="R77" s="178" t="s">
        <v>24</v>
      </c>
      <c r="S77" s="178" t="s">
        <v>25</v>
      </c>
      <c r="T77" s="96"/>
      <c r="U77" s="178" t="s">
        <v>26</v>
      </c>
      <c r="V77" s="178" t="s">
        <v>36</v>
      </c>
      <c r="W77" s="178" t="s">
        <v>36</v>
      </c>
      <c r="X77" s="177" t="s">
        <v>33</v>
      </c>
    </row>
    <row r="78" spans="1:24" ht="15.95" customHeight="1">
      <c r="A78" s="193"/>
      <c r="B78" s="194"/>
      <c r="C78" s="176"/>
      <c r="D78" s="176"/>
      <c r="E78" s="97"/>
      <c r="F78" s="176"/>
      <c r="G78" s="176"/>
      <c r="H78" s="176"/>
      <c r="I78" s="176"/>
      <c r="J78" s="186"/>
      <c r="K78" s="186"/>
      <c r="L78" s="186"/>
      <c r="M78" s="24"/>
      <c r="N78" s="24"/>
      <c r="O78" s="186"/>
      <c r="P78" s="178"/>
      <c r="Q78" s="96"/>
      <c r="R78" s="178"/>
      <c r="S78" s="178"/>
      <c r="T78" s="96"/>
      <c r="U78" s="178"/>
      <c r="V78" s="178"/>
      <c r="W78" s="178"/>
      <c r="X78" s="177"/>
    </row>
    <row r="79" spans="1:24" ht="15.95" customHeight="1">
      <c r="A79" s="196"/>
      <c r="B79" s="196"/>
      <c r="C79" s="187" t="s">
        <v>67</v>
      </c>
      <c r="D79" s="187"/>
      <c r="E79" s="95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15.95" customHeight="1">
      <c r="A80" s="196"/>
      <c r="B80" s="196"/>
      <c r="C80" s="187" t="s">
        <v>66</v>
      </c>
      <c r="D80" s="187"/>
      <c r="E80" s="95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5.95" customHeight="1">
      <c r="A81" s="196"/>
      <c r="B81" s="196"/>
      <c r="C81" s="187" t="s">
        <v>68</v>
      </c>
      <c r="D81" s="187"/>
      <c r="E81" s="95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5.95" customHeight="1">
      <c r="A82" s="196"/>
      <c r="B82" s="196"/>
      <c r="C82" s="187" t="s">
        <v>69</v>
      </c>
      <c r="D82" s="187"/>
      <c r="E82" s="95"/>
      <c r="F82" s="24" t="s">
        <v>20</v>
      </c>
      <c r="G82" s="24"/>
      <c r="H82" s="24"/>
      <c r="I82" s="15">
        <f>L55</f>
        <v>14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5.95" customHeight="1">
      <c r="A83" s="196"/>
      <c r="B83" s="196"/>
      <c r="C83" s="187" t="s">
        <v>71</v>
      </c>
      <c r="D83" s="187"/>
      <c r="E83" s="95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5.95" customHeight="1">
      <c r="A84" s="196"/>
      <c r="B84" s="196"/>
      <c r="C84" s="187" t="s">
        <v>72</v>
      </c>
      <c r="D84" s="187"/>
      <c r="E84" s="95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7" spans="1:24" s="18" customFormat="1">
      <c r="B87" s="20" t="s">
        <v>37</v>
      </c>
      <c r="C87" s="163" t="s">
        <v>38</v>
      </c>
      <c r="D87" s="163"/>
      <c r="E87" s="163"/>
      <c r="F87" s="163"/>
      <c r="G87" s="20"/>
      <c r="H87" s="20"/>
      <c r="I87" s="20"/>
      <c r="J87" s="20"/>
      <c r="K87" s="20"/>
      <c r="L87" s="20"/>
      <c r="M87" s="20" t="s">
        <v>39</v>
      </c>
      <c r="N87" s="20"/>
      <c r="O87" s="20"/>
      <c r="P87" s="20"/>
      <c r="Q87" s="20"/>
      <c r="R87" s="20"/>
      <c r="S87" s="20"/>
      <c r="T87" s="20"/>
      <c r="V87" s="18" t="s">
        <v>40</v>
      </c>
    </row>
  </sheetData>
  <mergeCells count="79">
    <mergeCell ref="R76:S76"/>
    <mergeCell ref="C76:D76"/>
    <mergeCell ref="F76:G76"/>
    <mergeCell ref="I76:J76"/>
    <mergeCell ref="L76:M76"/>
    <mergeCell ref="O76:P76"/>
    <mergeCell ref="L65:N65"/>
    <mergeCell ref="O65:Q65"/>
    <mergeCell ref="R65:T65"/>
    <mergeCell ref="A66:B66"/>
    <mergeCell ref="A67:B67"/>
    <mergeCell ref="L5:N5"/>
    <mergeCell ref="O5:Q5"/>
    <mergeCell ref="R5:T5"/>
    <mergeCell ref="F54:H54"/>
    <mergeCell ref="I54:K54"/>
    <mergeCell ref="L54:N54"/>
    <mergeCell ref="O54:Q54"/>
    <mergeCell ref="R54:T54"/>
    <mergeCell ref="F5:H5"/>
    <mergeCell ref="I5:K5"/>
    <mergeCell ref="A72:B72"/>
    <mergeCell ref="A73:B73"/>
    <mergeCell ref="A84:B84"/>
    <mergeCell ref="C84:D84"/>
    <mergeCell ref="C87:F87"/>
    <mergeCell ref="A81:B81"/>
    <mergeCell ref="C81:D81"/>
    <mergeCell ref="A82:B82"/>
    <mergeCell ref="C82:D82"/>
    <mergeCell ref="A83:B83"/>
    <mergeCell ref="C83:D83"/>
    <mergeCell ref="A74:B74"/>
    <mergeCell ref="A75:B75"/>
    <mergeCell ref="A76:B76"/>
    <mergeCell ref="W77:W78"/>
    <mergeCell ref="A79:B79"/>
    <mergeCell ref="C79:D79"/>
    <mergeCell ref="P77:P78"/>
    <mergeCell ref="R77:R78"/>
    <mergeCell ref="S77:S78"/>
    <mergeCell ref="J77:L78"/>
    <mergeCell ref="O77:O78"/>
    <mergeCell ref="F77:F78"/>
    <mergeCell ref="U77:U78"/>
    <mergeCell ref="V77:V78"/>
    <mergeCell ref="C77:D78"/>
    <mergeCell ref="A63:B63"/>
    <mergeCell ref="A80:B80"/>
    <mergeCell ref="C80:D80"/>
    <mergeCell ref="G77:I78"/>
    <mergeCell ref="A59:B59"/>
    <mergeCell ref="A61:B61"/>
    <mergeCell ref="A62:B62"/>
    <mergeCell ref="A64:B64"/>
    <mergeCell ref="A77:B78"/>
    <mergeCell ref="C65:E65"/>
    <mergeCell ref="F65:H65"/>
    <mergeCell ref="I65:K65"/>
    <mergeCell ref="A68:B68"/>
    <mergeCell ref="A69:B69"/>
    <mergeCell ref="A70:B70"/>
    <mergeCell ref="A71:B71"/>
    <mergeCell ref="X77:X78"/>
    <mergeCell ref="A1:X1"/>
    <mergeCell ref="A2:X2"/>
    <mergeCell ref="A3:X3"/>
    <mergeCell ref="A4:X4"/>
    <mergeCell ref="A5:A6"/>
    <mergeCell ref="B5:B6"/>
    <mergeCell ref="A60:B60"/>
    <mergeCell ref="W5:W6"/>
    <mergeCell ref="X5:X6"/>
    <mergeCell ref="V5:V6"/>
    <mergeCell ref="A58:B58"/>
    <mergeCell ref="A55:B55"/>
    <mergeCell ref="A56:B56"/>
    <mergeCell ref="A57:B57"/>
    <mergeCell ref="C5:E5"/>
  </mergeCells>
  <conditionalFormatting sqref="C7:C54">
    <cfRule type="cellIs" dxfId="95" priority="18" operator="lessThan">
      <formula>13.2</formula>
    </cfRule>
  </conditionalFormatting>
  <conditionalFormatting sqref="F7:F53">
    <cfRule type="cellIs" dxfId="94" priority="17" operator="lessThan">
      <formula>13.2</formula>
    </cfRule>
  </conditionalFormatting>
  <conditionalFormatting sqref="I7:I53">
    <cfRule type="cellIs" dxfId="93" priority="16" operator="lessThan">
      <formula>13.2</formula>
    </cfRule>
  </conditionalFormatting>
  <conditionalFormatting sqref="L7:L53">
    <cfRule type="cellIs" dxfId="92" priority="15" operator="lessThan">
      <formula>13.2</formula>
    </cfRule>
  </conditionalFormatting>
  <conditionalFormatting sqref="O7:O53">
    <cfRule type="cellIs" dxfId="91" priority="14" operator="lessThan">
      <formula>13.2</formula>
    </cfRule>
  </conditionalFormatting>
  <conditionalFormatting sqref="R7:R53">
    <cfRule type="cellIs" dxfId="90" priority="13" operator="lessThan">
      <formula>13.2</formula>
    </cfRule>
  </conditionalFormatting>
  <conditionalFormatting sqref="C7:C53">
    <cfRule type="cellIs" dxfId="89" priority="12" operator="lessThan">
      <formula>13.2</formula>
    </cfRule>
  </conditionalFormatting>
  <conditionalFormatting sqref="C7:C53">
    <cfRule type="cellIs" dxfId="88" priority="11" operator="lessThan">
      <formula>13.2</formula>
    </cfRule>
  </conditionalFormatting>
  <conditionalFormatting sqref="F7:F53">
    <cfRule type="cellIs" dxfId="87" priority="10" operator="lessThan">
      <formula>13.2</formula>
    </cfRule>
  </conditionalFormatting>
  <conditionalFormatting sqref="F7:F53">
    <cfRule type="cellIs" dxfId="86" priority="9" operator="lessThan">
      <formula>13.2</formula>
    </cfRule>
  </conditionalFormatting>
  <conditionalFormatting sqref="I7:I53">
    <cfRule type="cellIs" dxfId="85" priority="8" operator="lessThan">
      <formula>13.2</formula>
    </cfRule>
  </conditionalFormatting>
  <conditionalFormatting sqref="I7:I53">
    <cfRule type="cellIs" dxfId="84" priority="7" operator="lessThan">
      <formula>13.2</formula>
    </cfRule>
  </conditionalFormatting>
  <conditionalFormatting sqref="L7:L53">
    <cfRule type="cellIs" dxfId="83" priority="6" operator="lessThan">
      <formula>13.2</formula>
    </cfRule>
  </conditionalFormatting>
  <conditionalFormatting sqref="L7:L53">
    <cfRule type="cellIs" dxfId="82" priority="5" operator="lessThan">
      <formula>13.2</formula>
    </cfRule>
  </conditionalFormatting>
  <conditionalFormatting sqref="O7:O53">
    <cfRule type="cellIs" dxfId="81" priority="4" operator="lessThan">
      <formula>13.2</formula>
    </cfRule>
  </conditionalFormatting>
  <conditionalFormatting sqref="O7:O53">
    <cfRule type="cellIs" dxfId="80" priority="3" operator="lessThan">
      <formula>13.2</formula>
    </cfRule>
  </conditionalFormatting>
  <conditionalFormatting sqref="R7:R53">
    <cfRule type="cellIs" dxfId="79" priority="2" operator="lessThan">
      <formula>13.2</formula>
    </cfRule>
  </conditionalFormatting>
  <conditionalFormatting sqref="R7:R53">
    <cfRule type="cellIs" dxfId="78" priority="1" operator="lessThan">
      <formula>13.2</formula>
    </cfRule>
  </conditionalFormatting>
  <pageMargins left="0.7" right="0.34" top="0.45" bottom="0.42" header="0.3" footer="0.3"/>
  <pageSetup paperSize="5" scale="55" orientation="portrait" verticalDpi="1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Y88"/>
  <sheetViews>
    <sheetView view="pageBreakPreview" zoomScaleSheetLayoutView="100" workbookViewId="0">
      <selection activeCell="B5" sqref="B5:B6"/>
    </sheetView>
  </sheetViews>
  <sheetFormatPr defaultColWidth="9.140625" defaultRowHeight="12.75"/>
  <cols>
    <col min="1" max="1" width="4.7109375" style="1" bestFit="1" customWidth="1"/>
    <col min="2" max="2" width="35.7109375" style="1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5">
      <c r="A1" s="163" t="str">
        <f>TITLE!A1</f>
        <v>PMSHREE SCHOOL JAWAHAR NAVODAYA VIDYALAYA, SCHOOL ________________NAME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</row>
    <row r="2" spans="1:25">
      <c r="A2" s="163" t="str">
        <f>TITLE!A2</f>
        <v>CONSOLIDATED RESULT 2025-26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</row>
    <row r="3" spans="1:25">
      <c r="A3" s="163" t="str">
        <f>TITLE!A3</f>
        <v>PWT-1 (APRIL-2025)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</row>
    <row r="4" spans="1:25">
      <c r="A4" s="164" t="s">
        <v>61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</row>
    <row r="5" spans="1:25" ht="12.75" customHeight="1">
      <c r="A5" s="172" t="s">
        <v>10</v>
      </c>
      <c r="B5" s="172" t="s">
        <v>11</v>
      </c>
      <c r="C5" s="182" t="s">
        <v>50</v>
      </c>
      <c r="D5" s="183"/>
      <c r="E5" s="184"/>
      <c r="F5" s="182" t="s">
        <v>12</v>
      </c>
      <c r="G5" s="183"/>
      <c r="H5" s="184"/>
      <c r="I5" s="182" t="s">
        <v>14</v>
      </c>
      <c r="J5" s="183"/>
      <c r="K5" s="184"/>
      <c r="L5" s="182" t="s">
        <v>20</v>
      </c>
      <c r="M5" s="183"/>
      <c r="N5" s="184"/>
      <c r="O5" s="182" t="s">
        <v>15</v>
      </c>
      <c r="P5" s="183"/>
      <c r="Q5" s="184"/>
      <c r="R5" s="182" t="s">
        <v>16</v>
      </c>
      <c r="S5" s="183"/>
      <c r="T5" s="184"/>
      <c r="U5" s="30" t="s">
        <v>17</v>
      </c>
      <c r="V5" s="174" t="s">
        <v>18</v>
      </c>
      <c r="W5" s="169" t="s">
        <v>19</v>
      </c>
      <c r="X5" s="169" t="s">
        <v>30</v>
      </c>
    </row>
    <row r="6" spans="1:25" ht="31.5" customHeight="1">
      <c r="A6" s="172"/>
      <c r="B6" s="172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5"/>
      <c r="W6" s="169"/>
      <c r="X6" s="169"/>
    </row>
    <row r="7" spans="1:25" s="11" customFormat="1" ht="23.1" customHeight="1">
      <c r="A7" s="8">
        <v>901</v>
      </c>
      <c r="B7" s="118" t="str">
        <f>IF('STUDENT NAMES'!G2&lt;&gt;"",'STUDENT NAMES'!G2,"")</f>
        <v/>
      </c>
      <c r="C7" s="7"/>
      <c r="D7" s="9" t="str">
        <f t="shared" ref="D7:D41" si="0">IF(C7&gt;0,RANK(C7,$C$7:$C$53,0),"")</f>
        <v/>
      </c>
      <c r="E7" s="9" t="str">
        <f t="shared" ref="E7:E41" si="1"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 t="shared" ref="G7:G41" si="2">IF(F7&gt;0,RANK(F7,$F$7:$F$53,0),"")</f>
        <v/>
      </c>
      <c r="H7" s="9" t="str">
        <f t="shared" ref="H7:H41" si="3"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 t="shared" ref="J7:J41" si="4">IF(I7&gt;0,RANK(I7,$I$7:$I$53,0),"")</f>
        <v/>
      </c>
      <c r="K7" s="9" t="str">
        <f t="shared" ref="K7:K41" si="5"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 t="shared" ref="M7:M41" si="6">IF(L7&gt;0,RANK(L7,$L$7:$L$53,0),"")</f>
        <v/>
      </c>
      <c r="N7" s="9" t="str">
        <f t="shared" ref="N7:N41" si="7"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 t="shared" ref="P7:P41" si="8">IF(O7&gt;0,RANK(O7,$O$7:$O$53,0),"")</f>
        <v/>
      </c>
      <c r="Q7" s="9" t="str">
        <f t="shared" ref="Q7:Q41" si="9"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 t="shared" ref="S7:S41" si="10">IF(R7&gt;0,RANK(R7,$R$7:$R$53,0),"")</f>
        <v/>
      </c>
      <c r="T7" s="9" t="str">
        <f t="shared" ref="T7:T41" si="11">IF(R7&gt;0,IF(R7&gt;=36.4,"A1",IF(R7&gt;=32.4,"A2",IF(R7&gt;=28.4,"B1",IF(R7&gt;=24.4,"B2",IF(R7&gt;=20.4,"C1",IF(R7&gt;=16.4,"C2",IF(R7&gt;=13.2,"D1",IF(R7&gt;=8.4,"D2","E")))))))),"")</f>
        <v/>
      </c>
      <c r="U7" s="9">
        <f t="shared" ref="U7" si="12">SUM(ROUND(C7,0)+ROUND(F7,0)+ROUND(I7,0)+ROUND(L7,0)+ROUND(O7,0)+ROUND(R7,0))</f>
        <v>0</v>
      </c>
      <c r="V7" s="10">
        <f t="shared" ref="V7" si="13">U7/240*100</f>
        <v>0</v>
      </c>
      <c r="W7" s="9">
        <f t="shared" ref="W7" si="14">RANK(V7,$V$7:$V$53,0)</f>
        <v>1</v>
      </c>
      <c r="X7" s="8" t="str">
        <f t="shared" ref="X7" si="15">IF(V7&gt;=91,"A1",IF(V7&gt;=81,"A2",IF(V7&gt;=71,"B1",IF(V7&gt;=61,"B2",IF(V7&gt;=51,"C1",IF(V7&gt;=41,"C2",IF(V7&gt;=33,"D",IF(V7&gt;=21,"E1","E2"))))))))</f>
        <v>E2</v>
      </c>
      <c r="Y7" s="58"/>
    </row>
    <row r="8" spans="1:25" s="11" customFormat="1" ht="23.1" customHeight="1">
      <c r="A8" s="8">
        <v>902</v>
      </c>
      <c r="B8" s="118" t="str">
        <f>IF('STUDENT NAMES'!G3&lt;&gt;"",'STUDENT NAMES'!G3,"")</f>
        <v/>
      </c>
      <c r="C8" s="7"/>
      <c r="D8" s="9" t="str">
        <f t="shared" si="0"/>
        <v/>
      </c>
      <c r="E8" s="9" t="str">
        <f t="shared" si="1"/>
        <v/>
      </c>
      <c r="F8" s="7"/>
      <c r="G8" s="9" t="str">
        <f t="shared" si="2"/>
        <v/>
      </c>
      <c r="H8" s="9" t="str">
        <f t="shared" si="3"/>
        <v/>
      </c>
      <c r="I8" s="7"/>
      <c r="J8" s="9" t="str">
        <f t="shared" si="4"/>
        <v/>
      </c>
      <c r="K8" s="9" t="str">
        <f t="shared" si="5"/>
        <v/>
      </c>
      <c r="L8" s="7"/>
      <c r="M8" s="9" t="str">
        <f t="shared" si="6"/>
        <v/>
      </c>
      <c r="N8" s="9" t="str">
        <f t="shared" si="7"/>
        <v/>
      </c>
      <c r="O8" s="7"/>
      <c r="P8" s="9" t="str">
        <f t="shared" si="8"/>
        <v/>
      </c>
      <c r="Q8" s="9" t="str">
        <f t="shared" si="9"/>
        <v/>
      </c>
      <c r="R8" s="7"/>
      <c r="S8" s="9" t="str">
        <f t="shared" si="10"/>
        <v/>
      </c>
      <c r="T8" s="9" t="str">
        <f t="shared" si="11"/>
        <v/>
      </c>
      <c r="U8" s="9">
        <f t="shared" ref="U8:U53" si="16">SUM(ROUND(C8,0)+ROUND(F8,0)+ROUND(I8,0)+ROUND(L8,0)+ROUND(O8,0)+ROUND(R8,0))</f>
        <v>0</v>
      </c>
      <c r="V8" s="10">
        <f t="shared" ref="V8:V53" si="17">U8/240*100</f>
        <v>0</v>
      </c>
      <c r="W8" s="9">
        <f t="shared" ref="W8:W53" si="18">RANK(V8,$V$7:$V$53,0)</f>
        <v>1</v>
      </c>
      <c r="X8" s="8" t="str">
        <f t="shared" ref="X8:X53" si="19">IF(V8&gt;=91,"A1",IF(V8&gt;=81,"A2",IF(V8&gt;=71,"B1",IF(V8&gt;=61,"B2",IF(V8&gt;=51,"C1",IF(V8&gt;=41,"C2",IF(V8&gt;=33,"D",IF(V8&gt;=21,"E1","E2"))))))))</f>
        <v>E2</v>
      </c>
      <c r="Y8" s="58"/>
    </row>
    <row r="9" spans="1:25" s="11" customFormat="1" ht="23.1" customHeight="1">
      <c r="A9" s="8">
        <v>903</v>
      </c>
      <c r="B9" s="118" t="str">
        <f>IF('STUDENT NAMES'!G4&lt;&gt;"",'STUDENT NAMES'!G4,"")</f>
        <v/>
      </c>
      <c r="C9" s="7"/>
      <c r="D9" s="9" t="str">
        <f t="shared" si="0"/>
        <v/>
      </c>
      <c r="E9" s="9" t="str">
        <f t="shared" si="1"/>
        <v/>
      </c>
      <c r="F9" s="7"/>
      <c r="G9" s="9" t="str">
        <f t="shared" si="2"/>
        <v/>
      </c>
      <c r="H9" s="9" t="str">
        <f t="shared" si="3"/>
        <v/>
      </c>
      <c r="I9" s="7"/>
      <c r="J9" s="9" t="str">
        <f t="shared" si="4"/>
        <v/>
      </c>
      <c r="K9" s="9" t="str">
        <f t="shared" si="5"/>
        <v/>
      </c>
      <c r="L9" s="7"/>
      <c r="M9" s="9" t="str">
        <f t="shared" si="6"/>
        <v/>
      </c>
      <c r="N9" s="9" t="str">
        <f t="shared" si="7"/>
        <v/>
      </c>
      <c r="O9" s="7"/>
      <c r="P9" s="9" t="str">
        <f t="shared" si="8"/>
        <v/>
      </c>
      <c r="Q9" s="9" t="str">
        <f t="shared" si="9"/>
        <v/>
      </c>
      <c r="R9" s="7"/>
      <c r="S9" s="9" t="str">
        <f t="shared" si="10"/>
        <v/>
      </c>
      <c r="T9" s="9" t="str">
        <f t="shared" si="11"/>
        <v/>
      </c>
      <c r="U9" s="9">
        <f t="shared" si="16"/>
        <v>0</v>
      </c>
      <c r="V9" s="10">
        <f t="shared" si="17"/>
        <v>0</v>
      </c>
      <c r="W9" s="9">
        <f t="shared" si="18"/>
        <v>1</v>
      </c>
      <c r="X9" s="8" t="str">
        <f t="shared" si="19"/>
        <v>E2</v>
      </c>
      <c r="Y9" s="58"/>
    </row>
    <row r="10" spans="1:25" s="11" customFormat="1" ht="23.1" customHeight="1">
      <c r="A10" s="8">
        <v>904</v>
      </c>
      <c r="B10" s="118" t="str">
        <f>IF('STUDENT NAMES'!G5&lt;&gt;"",'STUDENT NAMES'!G5,"")</f>
        <v/>
      </c>
      <c r="C10" s="7"/>
      <c r="D10" s="9" t="str">
        <f t="shared" si="0"/>
        <v/>
      </c>
      <c r="E10" s="9" t="str">
        <f t="shared" si="1"/>
        <v/>
      </c>
      <c r="F10" s="7"/>
      <c r="G10" s="9" t="str">
        <f t="shared" si="2"/>
        <v/>
      </c>
      <c r="H10" s="9" t="str">
        <f t="shared" si="3"/>
        <v/>
      </c>
      <c r="I10" s="7"/>
      <c r="J10" s="9" t="str">
        <f t="shared" si="4"/>
        <v/>
      </c>
      <c r="K10" s="9" t="str">
        <f t="shared" si="5"/>
        <v/>
      </c>
      <c r="L10" s="7"/>
      <c r="M10" s="9" t="str">
        <f t="shared" si="6"/>
        <v/>
      </c>
      <c r="N10" s="9" t="str">
        <f t="shared" si="7"/>
        <v/>
      </c>
      <c r="O10" s="7"/>
      <c r="P10" s="9" t="str">
        <f t="shared" si="8"/>
        <v/>
      </c>
      <c r="Q10" s="9" t="str">
        <f t="shared" si="9"/>
        <v/>
      </c>
      <c r="R10" s="7"/>
      <c r="S10" s="9" t="str">
        <f t="shared" si="10"/>
        <v/>
      </c>
      <c r="T10" s="9" t="str">
        <f t="shared" si="11"/>
        <v/>
      </c>
      <c r="U10" s="9">
        <f t="shared" si="16"/>
        <v>0</v>
      </c>
      <c r="V10" s="10">
        <f t="shared" si="17"/>
        <v>0</v>
      </c>
      <c r="W10" s="9">
        <f t="shared" si="18"/>
        <v>1</v>
      </c>
      <c r="X10" s="8" t="str">
        <f t="shared" si="19"/>
        <v>E2</v>
      </c>
      <c r="Y10" s="58"/>
    </row>
    <row r="11" spans="1:25" s="11" customFormat="1" ht="23.1" customHeight="1">
      <c r="A11" s="8">
        <v>905</v>
      </c>
      <c r="B11" s="118" t="str">
        <f>IF('STUDENT NAMES'!G6&lt;&gt;"",'STUDENT NAMES'!G6,"")</f>
        <v/>
      </c>
      <c r="C11" s="6"/>
      <c r="D11" s="9" t="str">
        <f t="shared" si="0"/>
        <v/>
      </c>
      <c r="E11" s="9" t="str">
        <f t="shared" si="1"/>
        <v/>
      </c>
      <c r="F11" s="6"/>
      <c r="G11" s="9" t="str">
        <f t="shared" si="2"/>
        <v/>
      </c>
      <c r="H11" s="9" t="str">
        <f t="shared" si="3"/>
        <v/>
      </c>
      <c r="I11" s="6"/>
      <c r="J11" s="9" t="str">
        <f t="shared" si="4"/>
        <v/>
      </c>
      <c r="K11" s="9" t="str">
        <f t="shared" si="5"/>
        <v/>
      </c>
      <c r="L11" s="6"/>
      <c r="M11" s="9" t="str">
        <f t="shared" si="6"/>
        <v/>
      </c>
      <c r="N11" s="9" t="str">
        <f t="shared" si="7"/>
        <v/>
      </c>
      <c r="O11" s="6"/>
      <c r="P11" s="9" t="str">
        <f t="shared" si="8"/>
        <v/>
      </c>
      <c r="Q11" s="9" t="str">
        <f t="shared" si="9"/>
        <v/>
      </c>
      <c r="R11" s="6"/>
      <c r="S11" s="9" t="str">
        <f t="shared" si="10"/>
        <v/>
      </c>
      <c r="T11" s="9" t="str">
        <f t="shared" si="11"/>
        <v/>
      </c>
      <c r="U11" s="9">
        <f t="shared" si="16"/>
        <v>0</v>
      </c>
      <c r="V11" s="10">
        <f t="shared" si="17"/>
        <v>0</v>
      </c>
      <c r="W11" s="9">
        <f t="shared" si="18"/>
        <v>1</v>
      </c>
      <c r="X11" s="8" t="str">
        <f t="shared" si="19"/>
        <v>E2</v>
      </c>
      <c r="Y11" s="58"/>
    </row>
    <row r="12" spans="1:25" s="11" customFormat="1" ht="23.1" customHeight="1">
      <c r="A12" s="8">
        <v>906</v>
      </c>
      <c r="B12" s="118" t="str">
        <f>IF('STUDENT NAMES'!G7&lt;&gt;"",'STUDENT NAMES'!G7,"")</f>
        <v/>
      </c>
      <c r="C12" s="7"/>
      <c r="D12" s="9" t="str">
        <f t="shared" si="0"/>
        <v/>
      </c>
      <c r="E12" s="9" t="str">
        <f t="shared" si="1"/>
        <v/>
      </c>
      <c r="F12" s="7"/>
      <c r="G12" s="9" t="str">
        <f t="shared" si="2"/>
        <v/>
      </c>
      <c r="H12" s="9" t="str">
        <f t="shared" si="3"/>
        <v/>
      </c>
      <c r="I12" s="7"/>
      <c r="J12" s="9" t="str">
        <f t="shared" si="4"/>
        <v/>
      </c>
      <c r="K12" s="9" t="str">
        <f t="shared" si="5"/>
        <v/>
      </c>
      <c r="L12" s="7"/>
      <c r="M12" s="9" t="str">
        <f t="shared" si="6"/>
        <v/>
      </c>
      <c r="N12" s="9" t="str">
        <f t="shared" si="7"/>
        <v/>
      </c>
      <c r="O12" s="7"/>
      <c r="P12" s="9" t="str">
        <f t="shared" si="8"/>
        <v/>
      </c>
      <c r="Q12" s="9" t="str">
        <f t="shared" si="9"/>
        <v/>
      </c>
      <c r="R12" s="7"/>
      <c r="S12" s="9" t="str">
        <f t="shared" si="10"/>
        <v/>
      </c>
      <c r="T12" s="9" t="str">
        <f t="shared" si="11"/>
        <v/>
      </c>
      <c r="U12" s="9">
        <f t="shared" si="16"/>
        <v>0</v>
      </c>
      <c r="V12" s="10">
        <f t="shared" si="17"/>
        <v>0</v>
      </c>
      <c r="W12" s="9">
        <f t="shared" si="18"/>
        <v>1</v>
      </c>
      <c r="X12" s="8" t="str">
        <f t="shared" si="19"/>
        <v>E2</v>
      </c>
      <c r="Y12" s="58"/>
    </row>
    <row r="13" spans="1:25" s="11" customFormat="1" ht="23.1" customHeight="1">
      <c r="A13" s="8">
        <v>907</v>
      </c>
      <c r="B13" s="118" t="str">
        <f>IF('STUDENT NAMES'!G8&lt;&gt;"",'STUDENT NAMES'!G8,"")</f>
        <v/>
      </c>
      <c r="C13" s="7"/>
      <c r="D13" s="9" t="str">
        <f t="shared" si="0"/>
        <v/>
      </c>
      <c r="E13" s="9" t="str">
        <f t="shared" si="1"/>
        <v/>
      </c>
      <c r="F13" s="7"/>
      <c r="G13" s="9" t="str">
        <f t="shared" si="2"/>
        <v/>
      </c>
      <c r="H13" s="9" t="str">
        <f t="shared" si="3"/>
        <v/>
      </c>
      <c r="I13" s="7"/>
      <c r="J13" s="9" t="str">
        <f t="shared" si="4"/>
        <v/>
      </c>
      <c r="K13" s="9" t="str">
        <f t="shared" si="5"/>
        <v/>
      </c>
      <c r="L13" s="7"/>
      <c r="M13" s="9" t="str">
        <f t="shared" si="6"/>
        <v/>
      </c>
      <c r="N13" s="9" t="str">
        <f t="shared" si="7"/>
        <v/>
      </c>
      <c r="O13" s="7"/>
      <c r="P13" s="9" t="str">
        <f t="shared" si="8"/>
        <v/>
      </c>
      <c r="Q13" s="9" t="str">
        <f t="shared" si="9"/>
        <v/>
      </c>
      <c r="R13" s="7"/>
      <c r="S13" s="9" t="str">
        <f t="shared" si="10"/>
        <v/>
      </c>
      <c r="T13" s="9" t="str">
        <f t="shared" si="11"/>
        <v/>
      </c>
      <c r="U13" s="9">
        <f t="shared" si="16"/>
        <v>0</v>
      </c>
      <c r="V13" s="10">
        <f t="shared" si="17"/>
        <v>0</v>
      </c>
      <c r="W13" s="9">
        <f t="shared" si="18"/>
        <v>1</v>
      </c>
      <c r="X13" s="8" t="str">
        <f t="shared" si="19"/>
        <v>E2</v>
      </c>
      <c r="Y13" s="58"/>
    </row>
    <row r="14" spans="1:25" s="11" customFormat="1" ht="23.1" customHeight="1">
      <c r="A14" s="8">
        <v>908</v>
      </c>
      <c r="B14" s="118" t="str">
        <f>IF('STUDENT NAMES'!G9&lt;&gt;"",'STUDENT NAMES'!G9,"")</f>
        <v/>
      </c>
      <c r="C14" s="7"/>
      <c r="D14" s="9" t="str">
        <f t="shared" si="0"/>
        <v/>
      </c>
      <c r="E14" s="9" t="str">
        <f t="shared" si="1"/>
        <v/>
      </c>
      <c r="F14" s="7"/>
      <c r="G14" s="9" t="str">
        <f t="shared" si="2"/>
        <v/>
      </c>
      <c r="H14" s="9" t="str">
        <f t="shared" si="3"/>
        <v/>
      </c>
      <c r="I14" s="7"/>
      <c r="J14" s="9" t="str">
        <f t="shared" si="4"/>
        <v/>
      </c>
      <c r="K14" s="9" t="str">
        <f t="shared" si="5"/>
        <v/>
      </c>
      <c r="L14" s="7"/>
      <c r="M14" s="9" t="str">
        <f t="shared" si="6"/>
        <v/>
      </c>
      <c r="N14" s="9" t="str">
        <f t="shared" si="7"/>
        <v/>
      </c>
      <c r="O14" s="7"/>
      <c r="P14" s="9" t="str">
        <f t="shared" si="8"/>
        <v/>
      </c>
      <c r="Q14" s="9" t="str">
        <f t="shared" si="9"/>
        <v/>
      </c>
      <c r="R14" s="7"/>
      <c r="S14" s="9" t="str">
        <f t="shared" si="10"/>
        <v/>
      </c>
      <c r="T14" s="9" t="str">
        <f t="shared" si="11"/>
        <v/>
      </c>
      <c r="U14" s="9">
        <f t="shared" si="16"/>
        <v>0</v>
      </c>
      <c r="V14" s="10">
        <f t="shared" si="17"/>
        <v>0</v>
      </c>
      <c r="W14" s="9">
        <f t="shared" si="18"/>
        <v>1</v>
      </c>
      <c r="X14" s="8" t="str">
        <f t="shared" si="19"/>
        <v>E2</v>
      </c>
      <c r="Y14" s="58"/>
    </row>
    <row r="15" spans="1:25" s="11" customFormat="1" ht="23.1" customHeight="1">
      <c r="A15" s="8">
        <v>909</v>
      </c>
      <c r="B15" s="118" t="str">
        <f>IF('STUDENT NAMES'!G10&lt;&gt;"",'STUDENT NAMES'!G10,"")</f>
        <v/>
      </c>
      <c r="C15" s="7"/>
      <c r="D15" s="9" t="str">
        <f t="shared" si="0"/>
        <v/>
      </c>
      <c r="E15" s="9" t="str">
        <f t="shared" si="1"/>
        <v/>
      </c>
      <c r="F15" s="7"/>
      <c r="G15" s="9" t="str">
        <f t="shared" si="2"/>
        <v/>
      </c>
      <c r="H15" s="9" t="str">
        <f t="shared" si="3"/>
        <v/>
      </c>
      <c r="I15" s="7"/>
      <c r="J15" s="9" t="str">
        <f t="shared" si="4"/>
        <v/>
      </c>
      <c r="K15" s="9" t="str">
        <f t="shared" si="5"/>
        <v/>
      </c>
      <c r="L15" s="7"/>
      <c r="M15" s="9" t="str">
        <f t="shared" si="6"/>
        <v/>
      </c>
      <c r="N15" s="9" t="str">
        <f t="shared" si="7"/>
        <v/>
      </c>
      <c r="O15" s="7"/>
      <c r="P15" s="9" t="str">
        <f t="shared" si="8"/>
        <v/>
      </c>
      <c r="Q15" s="9" t="str">
        <f t="shared" si="9"/>
        <v/>
      </c>
      <c r="R15" s="7"/>
      <c r="S15" s="9" t="str">
        <f t="shared" si="10"/>
        <v/>
      </c>
      <c r="T15" s="9" t="str">
        <f t="shared" si="11"/>
        <v/>
      </c>
      <c r="U15" s="9">
        <f t="shared" si="16"/>
        <v>0</v>
      </c>
      <c r="V15" s="10">
        <f t="shared" si="17"/>
        <v>0</v>
      </c>
      <c r="W15" s="9">
        <f t="shared" si="18"/>
        <v>1</v>
      </c>
      <c r="X15" s="8" t="str">
        <f t="shared" si="19"/>
        <v>E2</v>
      </c>
      <c r="Y15" s="58"/>
    </row>
    <row r="16" spans="1:25" s="11" customFormat="1" ht="23.1" customHeight="1">
      <c r="A16" s="8">
        <v>910</v>
      </c>
      <c r="B16" s="118" t="str">
        <f>IF('STUDENT NAMES'!G11&lt;&gt;"",'STUDENT NAMES'!G11,"")</f>
        <v/>
      </c>
      <c r="C16" s="7"/>
      <c r="D16" s="9" t="str">
        <f t="shared" si="0"/>
        <v/>
      </c>
      <c r="E16" s="9" t="str">
        <f t="shared" si="1"/>
        <v/>
      </c>
      <c r="F16" s="7"/>
      <c r="G16" s="9" t="str">
        <f t="shared" si="2"/>
        <v/>
      </c>
      <c r="H16" s="9" t="str">
        <f t="shared" si="3"/>
        <v/>
      </c>
      <c r="I16" s="7"/>
      <c r="J16" s="9" t="str">
        <f t="shared" si="4"/>
        <v/>
      </c>
      <c r="K16" s="9" t="str">
        <f t="shared" si="5"/>
        <v/>
      </c>
      <c r="L16" s="7"/>
      <c r="M16" s="9" t="str">
        <f t="shared" si="6"/>
        <v/>
      </c>
      <c r="N16" s="9" t="str">
        <f t="shared" si="7"/>
        <v/>
      </c>
      <c r="O16" s="7"/>
      <c r="P16" s="9" t="str">
        <f t="shared" si="8"/>
        <v/>
      </c>
      <c r="Q16" s="9" t="str">
        <f t="shared" si="9"/>
        <v/>
      </c>
      <c r="R16" s="7"/>
      <c r="S16" s="9" t="str">
        <f t="shared" si="10"/>
        <v/>
      </c>
      <c r="T16" s="9" t="str">
        <f t="shared" si="11"/>
        <v/>
      </c>
      <c r="U16" s="9">
        <f t="shared" si="16"/>
        <v>0</v>
      </c>
      <c r="V16" s="10">
        <f t="shared" si="17"/>
        <v>0</v>
      </c>
      <c r="W16" s="9">
        <f t="shared" si="18"/>
        <v>1</v>
      </c>
      <c r="X16" s="8" t="str">
        <f t="shared" si="19"/>
        <v>E2</v>
      </c>
      <c r="Y16" s="58"/>
    </row>
    <row r="17" spans="1:25" s="11" customFormat="1" ht="23.1" customHeight="1">
      <c r="A17" s="8">
        <v>911</v>
      </c>
      <c r="B17" s="118" t="str">
        <f>IF('STUDENT NAMES'!G12&lt;&gt;"",'STUDENT NAMES'!G12,"")</f>
        <v/>
      </c>
      <c r="C17" s="7"/>
      <c r="D17" s="9" t="str">
        <f t="shared" si="0"/>
        <v/>
      </c>
      <c r="E17" s="9" t="str">
        <f t="shared" si="1"/>
        <v/>
      </c>
      <c r="F17" s="7"/>
      <c r="G17" s="9" t="str">
        <f t="shared" si="2"/>
        <v/>
      </c>
      <c r="H17" s="9" t="str">
        <f t="shared" si="3"/>
        <v/>
      </c>
      <c r="I17" s="7"/>
      <c r="J17" s="9" t="str">
        <f t="shared" si="4"/>
        <v/>
      </c>
      <c r="K17" s="9" t="str">
        <f t="shared" si="5"/>
        <v/>
      </c>
      <c r="L17" s="7"/>
      <c r="M17" s="9" t="str">
        <f t="shared" si="6"/>
        <v/>
      </c>
      <c r="N17" s="9" t="str">
        <f t="shared" si="7"/>
        <v/>
      </c>
      <c r="O17" s="7"/>
      <c r="P17" s="9" t="str">
        <f t="shared" si="8"/>
        <v/>
      </c>
      <c r="Q17" s="9" t="str">
        <f t="shared" si="9"/>
        <v/>
      </c>
      <c r="R17" s="7"/>
      <c r="S17" s="9" t="str">
        <f t="shared" si="10"/>
        <v/>
      </c>
      <c r="T17" s="9" t="str">
        <f t="shared" si="11"/>
        <v/>
      </c>
      <c r="U17" s="9">
        <f t="shared" si="16"/>
        <v>0</v>
      </c>
      <c r="V17" s="10">
        <f t="shared" si="17"/>
        <v>0</v>
      </c>
      <c r="W17" s="9">
        <f t="shared" si="18"/>
        <v>1</v>
      </c>
      <c r="X17" s="8" t="str">
        <f t="shared" si="19"/>
        <v>E2</v>
      </c>
      <c r="Y17" s="58"/>
    </row>
    <row r="18" spans="1:25" s="11" customFormat="1" ht="23.1" customHeight="1">
      <c r="A18" s="8">
        <v>912</v>
      </c>
      <c r="B18" s="118" t="str">
        <f>IF('STUDENT NAMES'!G13&lt;&gt;"",'STUDENT NAMES'!G13,"")</f>
        <v/>
      </c>
      <c r="C18" s="7"/>
      <c r="D18" s="9" t="str">
        <f t="shared" si="0"/>
        <v/>
      </c>
      <c r="E18" s="9" t="str">
        <f t="shared" si="1"/>
        <v/>
      </c>
      <c r="F18" s="7"/>
      <c r="G18" s="9" t="str">
        <f t="shared" si="2"/>
        <v/>
      </c>
      <c r="H18" s="9" t="str">
        <f t="shared" si="3"/>
        <v/>
      </c>
      <c r="I18" s="7"/>
      <c r="J18" s="9" t="str">
        <f t="shared" si="4"/>
        <v/>
      </c>
      <c r="K18" s="9" t="str">
        <f t="shared" si="5"/>
        <v/>
      </c>
      <c r="L18" s="7"/>
      <c r="M18" s="9" t="str">
        <f t="shared" si="6"/>
        <v/>
      </c>
      <c r="N18" s="9" t="str">
        <f t="shared" si="7"/>
        <v/>
      </c>
      <c r="O18" s="7"/>
      <c r="P18" s="9" t="str">
        <f t="shared" si="8"/>
        <v/>
      </c>
      <c r="Q18" s="9" t="str">
        <f t="shared" si="9"/>
        <v/>
      </c>
      <c r="R18" s="7"/>
      <c r="S18" s="9" t="str">
        <f t="shared" si="10"/>
        <v/>
      </c>
      <c r="T18" s="9" t="str">
        <f t="shared" si="11"/>
        <v/>
      </c>
      <c r="U18" s="9">
        <f t="shared" si="16"/>
        <v>0</v>
      </c>
      <c r="V18" s="10">
        <f t="shared" si="17"/>
        <v>0</v>
      </c>
      <c r="W18" s="9">
        <f t="shared" si="18"/>
        <v>1</v>
      </c>
      <c r="X18" s="8" t="str">
        <f t="shared" si="19"/>
        <v>E2</v>
      </c>
      <c r="Y18" s="58"/>
    </row>
    <row r="19" spans="1:25" s="11" customFormat="1" ht="23.1" customHeight="1">
      <c r="A19" s="8">
        <v>913</v>
      </c>
      <c r="B19" s="118" t="str">
        <f>IF('STUDENT NAMES'!G14&lt;&gt;"",'STUDENT NAMES'!G14,"")</f>
        <v/>
      </c>
      <c r="C19" s="7"/>
      <c r="D19" s="9" t="str">
        <f t="shared" si="0"/>
        <v/>
      </c>
      <c r="E19" s="9" t="str">
        <f t="shared" si="1"/>
        <v/>
      </c>
      <c r="F19" s="7"/>
      <c r="G19" s="9" t="str">
        <f t="shared" si="2"/>
        <v/>
      </c>
      <c r="H19" s="9" t="str">
        <f t="shared" si="3"/>
        <v/>
      </c>
      <c r="I19" s="7"/>
      <c r="J19" s="9" t="str">
        <f t="shared" si="4"/>
        <v/>
      </c>
      <c r="K19" s="9" t="str">
        <f t="shared" si="5"/>
        <v/>
      </c>
      <c r="L19" s="7"/>
      <c r="M19" s="9" t="str">
        <f t="shared" si="6"/>
        <v/>
      </c>
      <c r="N19" s="9" t="str">
        <f t="shared" si="7"/>
        <v/>
      </c>
      <c r="O19" s="7"/>
      <c r="P19" s="9" t="str">
        <f t="shared" si="8"/>
        <v/>
      </c>
      <c r="Q19" s="9" t="str">
        <f t="shared" si="9"/>
        <v/>
      </c>
      <c r="R19" s="7"/>
      <c r="S19" s="9" t="str">
        <f t="shared" si="10"/>
        <v/>
      </c>
      <c r="T19" s="9" t="str">
        <f t="shared" si="11"/>
        <v/>
      </c>
      <c r="U19" s="9">
        <f t="shared" si="16"/>
        <v>0</v>
      </c>
      <c r="V19" s="10">
        <f t="shared" si="17"/>
        <v>0</v>
      </c>
      <c r="W19" s="9">
        <f t="shared" si="18"/>
        <v>1</v>
      </c>
      <c r="X19" s="8" t="str">
        <f t="shared" si="19"/>
        <v>E2</v>
      </c>
      <c r="Y19" s="58"/>
    </row>
    <row r="20" spans="1:25" s="11" customFormat="1" ht="23.1" customHeight="1">
      <c r="A20" s="8">
        <v>914</v>
      </c>
      <c r="B20" s="118" t="str">
        <f>IF('STUDENT NAMES'!G15&lt;&gt;"",'STUDENT NAMES'!G15,"")</f>
        <v/>
      </c>
      <c r="C20" s="7"/>
      <c r="D20" s="9" t="str">
        <f t="shared" si="0"/>
        <v/>
      </c>
      <c r="E20" s="9" t="str">
        <f t="shared" si="1"/>
        <v/>
      </c>
      <c r="F20" s="7"/>
      <c r="G20" s="9" t="str">
        <f t="shared" si="2"/>
        <v/>
      </c>
      <c r="H20" s="9" t="str">
        <f t="shared" si="3"/>
        <v/>
      </c>
      <c r="I20" s="7"/>
      <c r="J20" s="9" t="str">
        <f t="shared" si="4"/>
        <v/>
      </c>
      <c r="K20" s="9" t="str">
        <f t="shared" si="5"/>
        <v/>
      </c>
      <c r="L20" s="7"/>
      <c r="M20" s="9" t="str">
        <f t="shared" si="6"/>
        <v/>
      </c>
      <c r="N20" s="9" t="str">
        <f t="shared" si="7"/>
        <v/>
      </c>
      <c r="O20" s="7"/>
      <c r="P20" s="9" t="str">
        <f t="shared" si="8"/>
        <v/>
      </c>
      <c r="Q20" s="9" t="str">
        <f t="shared" si="9"/>
        <v/>
      </c>
      <c r="R20" s="7"/>
      <c r="S20" s="9" t="str">
        <f t="shared" si="10"/>
        <v/>
      </c>
      <c r="T20" s="9" t="str">
        <f t="shared" si="11"/>
        <v/>
      </c>
      <c r="U20" s="9">
        <f t="shared" si="16"/>
        <v>0</v>
      </c>
      <c r="V20" s="10">
        <f t="shared" si="17"/>
        <v>0</v>
      </c>
      <c r="W20" s="9">
        <f t="shared" si="18"/>
        <v>1</v>
      </c>
      <c r="X20" s="8" t="str">
        <f t="shared" si="19"/>
        <v>E2</v>
      </c>
      <c r="Y20" s="58"/>
    </row>
    <row r="21" spans="1:25" s="11" customFormat="1" ht="23.1" customHeight="1">
      <c r="A21" s="8">
        <v>915</v>
      </c>
      <c r="B21" s="118" t="str">
        <f>IF('STUDENT NAMES'!G16&lt;&gt;"",'STUDENT NAMES'!G16,"")</f>
        <v/>
      </c>
      <c r="C21" s="7"/>
      <c r="D21" s="9" t="str">
        <f t="shared" si="0"/>
        <v/>
      </c>
      <c r="E21" s="9" t="str">
        <f t="shared" si="1"/>
        <v/>
      </c>
      <c r="F21" s="7"/>
      <c r="G21" s="9" t="str">
        <f t="shared" si="2"/>
        <v/>
      </c>
      <c r="H21" s="9" t="str">
        <f t="shared" si="3"/>
        <v/>
      </c>
      <c r="I21" s="7"/>
      <c r="J21" s="9" t="str">
        <f t="shared" si="4"/>
        <v/>
      </c>
      <c r="K21" s="9" t="str">
        <f t="shared" si="5"/>
        <v/>
      </c>
      <c r="L21" s="7"/>
      <c r="M21" s="9" t="str">
        <f t="shared" si="6"/>
        <v/>
      </c>
      <c r="N21" s="9" t="str">
        <f t="shared" si="7"/>
        <v/>
      </c>
      <c r="O21" s="7"/>
      <c r="P21" s="9" t="str">
        <f t="shared" si="8"/>
        <v/>
      </c>
      <c r="Q21" s="9" t="str">
        <f t="shared" si="9"/>
        <v/>
      </c>
      <c r="R21" s="7"/>
      <c r="S21" s="9" t="str">
        <f t="shared" si="10"/>
        <v/>
      </c>
      <c r="T21" s="9" t="str">
        <f t="shared" si="11"/>
        <v/>
      </c>
      <c r="U21" s="9">
        <f t="shared" si="16"/>
        <v>0</v>
      </c>
      <c r="V21" s="10">
        <f t="shared" si="17"/>
        <v>0</v>
      </c>
      <c r="W21" s="9">
        <f t="shared" si="18"/>
        <v>1</v>
      </c>
      <c r="X21" s="8" t="str">
        <f t="shared" si="19"/>
        <v>E2</v>
      </c>
      <c r="Y21" s="58"/>
    </row>
    <row r="22" spans="1:25" s="11" customFormat="1" ht="23.1" customHeight="1">
      <c r="A22" s="8">
        <v>916</v>
      </c>
      <c r="B22" s="118" t="str">
        <f>IF('STUDENT NAMES'!G17&lt;&gt;"",'STUDENT NAMES'!G17,"")</f>
        <v/>
      </c>
      <c r="C22" s="7"/>
      <c r="D22" s="9" t="str">
        <f t="shared" si="0"/>
        <v/>
      </c>
      <c r="E22" s="9" t="str">
        <f t="shared" si="1"/>
        <v/>
      </c>
      <c r="F22" s="7"/>
      <c r="G22" s="9" t="str">
        <f t="shared" si="2"/>
        <v/>
      </c>
      <c r="H22" s="9" t="str">
        <f t="shared" si="3"/>
        <v/>
      </c>
      <c r="I22" s="7"/>
      <c r="J22" s="9" t="str">
        <f t="shared" si="4"/>
        <v/>
      </c>
      <c r="K22" s="9" t="str">
        <f t="shared" si="5"/>
        <v/>
      </c>
      <c r="L22" s="7"/>
      <c r="M22" s="9" t="str">
        <f t="shared" si="6"/>
        <v/>
      </c>
      <c r="N22" s="9" t="str">
        <f t="shared" si="7"/>
        <v/>
      </c>
      <c r="O22" s="7"/>
      <c r="P22" s="9" t="str">
        <f t="shared" si="8"/>
        <v/>
      </c>
      <c r="Q22" s="9" t="str">
        <f t="shared" si="9"/>
        <v/>
      </c>
      <c r="R22" s="7"/>
      <c r="S22" s="9" t="str">
        <f t="shared" si="10"/>
        <v/>
      </c>
      <c r="T22" s="9" t="str">
        <f t="shared" si="11"/>
        <v/>
      </c>
      <c r="U22" s="9">
        <f t="shared" si="16"/>
        <v>0</v>
      </c>
      <c r="V22" s="10">
        <f t="shared" si="17"/>
        <v>0</v>
      </c>
      <c r="W22" s="9">
        <f t="shared" si="18"/>
        <v>1</v>
      </c>
      <c r="X22" s="8" t="str">
        <f t="shared" si="19"/>
        <v>E2</v>
      </c>
      <c r="Y22" s="58"/>
    </row>
    <row r="23" spans="1:25" s="11" customFormat="1" ht="23.1" customHeight="1">
      <c r="A23" s="8">
        <v>917</v>
      </c>
      <c r="B23" s="118" t="str">
        <f>IF('STUDENT NAMES'!G18&lt;&gt;"",'STUDENT NAMES'!G18,"")</f>
        <v/>
      </c>
      <c r="C23" s="7"/>
      <c r="D23" s="9" t="str">
        <f t="shared" si="0"/>
        <v/>
      </c>
      <c r="E23" s="9" t="str">
        <f t="shared" si="1"/>
        <v/>
      </c>
      <c r="F23" s="7"/>
      <c r="G23" s="9" t="str">
        <f t="shared" si="2"/>
        <v/>
      </c>
      <c r="H23" s="9" t="str">
        <f t="shared" si="3"/>
        <v/>
      </c>
      <c r="I23" s="7"/>
      <c r="J23" s="9" t="str">
        <f t="shared" si="4"/>
        <v/>
      </c>
      <c r="K23" s="9" t="str">
        <f t="shared" si="5"/>
        <v/>
      </c>
      <c r="L23" s="7"/>
      <c r="M23" s="9" t="str">
        <f t="shared" si="6"/>
        <v/>
      </c>
      <c r="N23" s="9" t="str">
        <f t="shared" si="7"/>
        <v/>
      </c>
      <c r="O23" s="7"/>
      <c r="P23" s="9" t="str">
        <f t="shared" si="8"/>
        <v/>
      </c>
      <c r="Q23" s="9" t="str">
        <f t="shared" si="9"/>
        <v/>
      </c>
      <c r="R23" s="7"/>
      <c r="S23" s="9" t="str">
        <f t="shared" si="10"/>
        <v/>
      </c>
      <c r="T23" s="9" t="str">
        <f t="shared" si="11"/>
        <v/>
      </c>
      <c r="U23" s="9">
        <f t="shared" si="16"/>
        <v>0</v>
      </c>
      <c r="V23" s="10">
        <f t="shared" si="17"/>
        <v>0</v>
      </c>
      <c r="W23" s="9">
        <f t="shared" si="18"/>
        <v>1</v>
      </c>
      <c r="X23" s="8" t="str">
        <f t="shared" si="19"/>
        <v>E2</v>
      </c>
      <c r="Y23" s="58"/>
    </row>
    <row r="24" spans="1:25" s="11" customFormat="1" ht="23.1" customHeight="1">
      <c r="A24" s="8">
        <v>918</v>
      </c>
      <c r="B24" s="118" t="str">
        <f>IF('STUDENT NAMES'!G19&lt;&gt;"",'STUDENT NAMES'!G19,"")</f>
        <v/>
      </c>
      <c r="C24" s="7"/>
      <c r="D24" s="9" t="str">
        <f t="shared" si="0"/>
        <v/>
      </c>
      <c r="E24" s="9" t="str">
        <f t="shared" si="1"/>
        <v/>
      </c>
      <c r="F24" s="7"/>
      <c r="G24" s="9" t="str">
        <f t="shared" si="2"/>
        <v/>
      </c>
      <c r="H24" s="9" t="str">
        <f t="shared" si="3"/>
        <v/>
      </c>
      <c r="I24" s="7"/>
      <c r="J24" s="9" t="str">
        <f t="shared" si="4"/>
        <v/>
      </c>
      <c r="K24" s="9" t="str">
        <f t="shared" si="5"/>
        <v/>
      </c>
      <c r="L24" s="7"/>
      <c r="M24" s="9" t="str">
        <f t="shared" si="6"/>
        <v/>
      </c>
      <c r="N24" s="9" t="str">
        <f t="shared" si="7"/>
        <v/>
      </c>
      <c r="O24" s="7"/>
      <c r="P24" s="9" t="str">
        <f t="shared" si="8"/>
        <v/>
      </c>
      <c r="Q24" s="9" t="str">
        <f t="shared" si="9"/>
        <v/>
      </c>
      <c r="R24" s="7"/>
      <c r="S24" s="9" t="str">
        <f t="shared" si="10"/>
        <v/>
      </c>
      <c r="T24" s="9" t="str">
        <f t="shared" si="11"/>
        <v/>
      </c>
      <c r="U24" s="9">
        <f t="shared" si="16"/>
        <v>0</v>
      </c>
      <c r="V24" s="10">
        <f t="shared" si="17"/>
        <v>0</v>
      </c>
      <c r="W24" s="9">
        <f t="shared" si="18"/>
        <v>1</v>
      </c>
      <c r="X24" s="8" t="str">
        <f t="shared" si="19"/>
        <v>E2</v>
      </c>
      <c r="Y24" s="58"/>
    </row>
    <row r="25" spans="1:25" s="11" customFormat="1" ht="23.1" customHeight="1">
      <c r="A25" s="8">
        <v>919</v>
      </c>
      <c r="B25" s="118" t="str">
        <f>IF('STUDENT NAMES'!G20&lt;&gt;"",'STUDENT NAMES'!G20,"")</f>
        <v/>
      </c>
      <c r="C25" s="7"/>
      <c r="D25" s="9" t="str">
        <f t="shared" si="0"/>
        <v/>
      </c>
      <c r="E25" s="9" t="str">
        <f t="shared" si="1"/>
        <v/>
      </c>
      <c r="F25" s="7"/>
      <c r="G25" s="9" t="str">
        <f t="shared" si="2"/>
        <v/>
      </c>
      <c r="H25" s="9" t="str">
        <f t="shared" si="3"/>
        <v/>
      </c>
      <c r="I25" s="7"/>
      <c r="J25" s="9" t="str">
        <f t="shared" si="4"/>
        <v/>
      </c>
      <c r="K25" s="9" t="str">
        <f t="shared" si="5"/>
        <v/>
      </c>
      <c r="L25" s="7"/>
      <c r="M25" s="9" t="str">
        <f t="shared" si="6"/>
        <v/>
      </c>
      <c r="N25" s="9" t="str">
        <f t="shared" si="7"/>
        <v/>
      </c>
      <c r="O25" s="7"/>
      <c r="P25" s="9" t="str">
        <f t="shared" si="8"/>
        <v/>
      </c>
      <c r="Q25" s="9" t="str">
        <f t="shared" si="9"/>
        <v/>
      </c>
      <c r="R25" s="7"/>
      <c r="S25" s="9" t="str">
        <f t="shared" si="10"/>
        <v/>
      </c>
      <c r="T25" s="9" t="str">
        <f t="shared" si="11"/>
        <v/>
      </c>
      <c r="U25" s="9">
        <f t="shared" si="16"/>
        <v>0</v>
      </c>
      <c r="V25" s="10">
        <f t="shared" si="17"/>
        <v>0</v>
      </c>
      <c r="W25" s="9">
        <f t="shared" si="18"/>
        <v>1</v>
      </c>
      <c r="X25" s="8" t="str">
        <f t="shared" si="19"/>
        <v>E2</v>
      </c>
      <c r="Y25" s="58"/>
    </row>
    <row r="26" spans="1:25" s="11" customFormat="1" ht="23.1" customHeight="1">
      <c r="A26" s="8">
        <v>920</v>
      </c>
      <c r="B26" s="118" t="str">
        <f>IF('STUDENT NAMES'!G21&lt;&gt;"",'STUDENT NAMES'!G21,"")</f>
        <v/>
      </c>
      <c r="C26" s="7"/>
      <c r="D26" s="9"/>
      <c r="E26" s="9"/>
      <c r="F26" s="7"/>
      <c r="G26" s="9"/>
      <c r="H26" s="9"/>
      <c r="I26" s="7"/>
      <c r="J26" s="9"/>
      <c r="K26" s="9"/>
      <c r="L26" s="7"/>
      <c r="M26" s="9"/>
      <c r="N26" s="9"/>
      <c r="O26" s="7"/>
      <c r="P26" s="9"/>
      <c r="Q26" s="9"/>
      <c r="R26" s="7"/>
      <c r="S26" s="9"/>
      <c r="T26" s="9"/>
      <c r="U26" s="9">
        <f t="shared" si="16"/>
        <v>0</v>
      </c>
      <c r="V26" s="10">
        <f t="shared" si="17"/>
        <v>0</v>
      </c>
      <c r="W26" s="9">
        <f t="shared" si="18"/>
        <v>1</v>
      </c>
      <c r="X26" s="8" t="str">
        <f t="shared" si="19"/>
        <v>E2</v>
      </c>
      <c r="Y26" s="58"/>
    </row>
    <row r="27" spans="1:25" s="11" customFormat="1" ht="23.1" customHeight="1">
      <c r="A27" s="8">
        <v>921</v>
      </c>
      <c r="B27" s="118" t="str">
        <f>IF('STUDENT NAMES'!G22&lt;&gt;"",'STUDENT NAMES'!G22,"")</f>
        <v/>
      </c>
      <c r="C27" s="7"/>
      <c r="D27" s="9" t="str">
        <f t="shared" si="0"/>
        <v/>
      </c>
      <c r="E27" s="9" t="str">
        <f t="shared" si="1"/>
        <v/>
      </c>
      <c r="F27" s="7"/>
      <c r="G27" s="9" t="str">
        <f t="shared" si="2"/>
        <v/>
      </c>
      <c r="H27" s="9" t="str">
        <f t="shared" si="3"/>
        <v/>
      </c>
      <c r="I27" s="7"/>
      <c r="J27" s="9" t="str">
        <f t="shared" si="4"/>
        <v/>
      </c>
      <c r="K27" s="9" t="str">
        <f t="shared" si="5"/>
        <v/>
      </c>
      <c r="L27" s="7"/>
      <c r="M27" s="9" t="str">
        <f t="shared" si="6"/>
        <v/>
      </c>
      <c r="N27" s="9" t="str">
        <f t="shared" si="7"/>
        <v/>
      </c>
      <c r="O27" s="7"/>
      <c r="P27" s="9" t="str">
        <f t="shared" si="8"/>
        <v/>
      </c>
      <c r="Q27" s="9" t="str">
        <f t="shared" si="9"/>
        <v/>
      </c>
      <c r="R27" s="7"/>
      <c r="S27" s="9" t="str">
        <f t="shared" si="10"/>
        <v/>
      </c>
      <c r="T27" s="9" t="str">
        <f t="shared" si="11"/>
        <v/>
      </c>
      <c r="U27" s="9">
        <f t="shared" si="16"/>
        <v>0</v>
      </c>
      <c r="V27" s="10">
        <f t="shared" si="17"/>
        <v>0</v>
      </c>
      <c r="W27" s="9">
        <f t="shared" si="18"/>
        <v>1</v>
      </c>
      <c r="X27" s="8" t="str">
        <f t="shared" si="19"/>
        <v>E2</v>
      </c>
      <c r="Y27" s="58"/>
    </row>
    <row r="28" spans="1:25" s="11" customFormat="1" ht="23.1" customHeight="1">
      <c r="A28" s="8">
        <v>922</v>
      </c>
      <c r="B28" s="118" t="str">
        <f>IF('STUDENT NAMES'!G23&lt;&gt;"",'STUDENT NAMES'!G23,"")</f>
        <v/>
      </c>
      <c r="C28" s="7"/>
      <c r="D28" s="9" t="str">
        <f t="shared" si="0"/>
        <v/>
      </c>
      <c r="E28" s="9" t="str">
        <f t="shared" si="1"/>
        <v/>
      </c>
      <c r="F28" s="7"/>
      <c r="G28" s="9" t="str">
        <f t="shared" si="2"/>
        <v/>
      </c>
      <c r="H28" s="9" t="str">
        <f t="shared" si="3"/>
        <v/>
      </c>
      <c r="I28" s="7"/>
      <c r="J28" s="9" t="str">
        <f t="shared" si="4"/>
        <v/>
      </c>
      <c r="K28" s="9" t="str">
        <f t="shared" si="5"/>
        <v/>
      </c>
      <c r="L28" s="7"/>
      <c r="M28" s="9" t="str">
        <f t="shared" si="6"/>
        <v/>
      </c>
      <c r="N28" s="9" t="str">
        <f t="shared" si="7"/>
        <v/>
      </c>
      <c r="O28" s="7"/>
      <c r="P28" s="9" t="str">
        <f t="shared" si="8"/>
        <v/>
      </c>
      <c r="Q28" s="9" t="str">
        <f t="shared" si="9"/>
        <v/>
      </c>
      <c r="R28" s="7"/>
      <c r="S28" s="9" t="str">
        <f t="shared" si="10"/>
        <v/>
      </c>
      <c r="T28" s="9" t="str">
        <f t="shared" si="11"/>
        <v/>
      </c>
      <c r="U28" s="9">
        <f t="shared" si="16"/>
        <v>0</v>
      </c>
      <c r="V28" s="10">
        <f t="shared" si="17"/>
        <v>0</v>
      </c>
      <c r="W28" s="9">
        <f t="shared" si="18"/>
        <v>1</v>
      </c>
      <c r="X28" s="8" t="str">
        <f t="shared" si="19"/>
        <v>E2</v>
      </c>
      <c r="Y28" s="58"/>
    </row>
    <row r="29" spans="1:25" s="11" customFormat="1" ht="23.1" customHeight="1">
      <c r="A29" s="8">
        <v>923</v>
      </c>
      <c r="B29" s="118" t="str">
        <f>IF('STUDENT NAMES'!G24&lt;&gt;"",'STUDENT NAMES'!G24,"")</f>
        <v/>
      </c>
      <c r="C29" s="7"/>
      <c r="D29" s="9" t="str">
        <f t="shared" si="0"/>
        <v/>
      </c>
      <c r="E29" s="9" t="str">
        <f t="shared" si="1"/>
        <v/>
      </c>
      <c r="F29" s="7"/>
      <c r="G29" s="9" t="str">
        <f t="shared" si="2"/>
        <v/>
      </c>
      <c r="H29" s="9" t="str">
        <f t="shared" si="3"/>
        <v/>
      </c>
      <c r="I29" s="7"/>
      <c r="J29" s="9" t="str">
        <f t="shared" si="4"/>
        <v/>
      </c>
      <c r="K29" s="9" t="str">
        <f t="shared" si="5"/>
        <v/>
      </c>
      <c r="L29" s="7"/>
      <c r="M29" s="9" t="str">
        <f t="shared" si="6"/>
        <v/>
      </c>
      <c r="N29" s="9" t="str">
        <f t="shared" si="7"/>
        <v/>
      </c>
      <c r="O29" s="7"/>
      <c r="P29" s="9" t="str">
        <f t="shared" si="8"/>
        <v/>
      </c>
      <c r="Q29" s="9" t="str">
        <f t="shared" si="9"/>
        <v/>
      </c>
      <c r="R29" s="7"/>
      <c r="S29" s="9" t="str">
        <f t="shared" si="10"/>
        <v/>
      </c>
      <c r="T29" s="9" t="str">
        <f t="shared" si="11"/>
        <v/>
      </c>
      <c r="U29" s="9">
        <f t="shared" si="16"/>
        <v>0</v>
      </c>
      <c r="V29" s="10">
        <f t="shared" si="17"/>
        <v>0</v>
      </c>
      <c r="W29" s="9">
        <f t="shared" si="18"/>
        <v>1</v>
      </c>
      <c r="X29" s="8" t="str">
        <f t="shared" si="19"/>
        <v>E2</v>
      </c>
      <c r="Y29" s="58"/>
    </row>
    <row r="30" spans="1:25" s="11" customFormat="1" ht="23.1" customHeight="1">
      <c r="A30" s="8">
        <v>924</v>
      </c>
      <c r="B30" s="118" t="str">
        <f>IF('STUDENT NAMES'!G25&lt;&gt;"",'STUDENT NAMES'!G25,"")</f>
        <v/>
      </c>
      <c r="C30" s="7"/>
      <c r="D30" s="9" t="str">
        <f t="shared" si="0"/>
        <v/>
      </c>
      <c r="E30" s="9" t="str">
        <f t="shared" si="1"/>
        <v/>
      </c>
      <c r="F30" s="7"/>
      <c r="G30" s="9" t="str">
        <f t="shared" si="2"/>
        <v/>
      </c>
      <c r="H30" s="9" t="str">
        <f t="shared" si="3"/>
        <v/>
      </c>
      <c r="I30" s="7"/>
      <c r="J30" s="9" t="str">
        <f t="shared" si="4"/>
        <v/>
      </c>
      <c r="K30" s="9" t="str">
        <f t="shared" si="5"/>
        <v/>
      </c>
      <c r="L30" s="7"/>
      <c r="M30" s="9" t="str">
        <f t="shared" si="6"/>
        <v/>
      </c>
      <c r="N30" s="9" t="str">
        <f t="shared" si="7"/>
        <v/>
      </c>
      <c r="O30" s="7"/>
      <c r="P30" s="9" t="str">
        <f t="shared" si="8"/>
        <v/>
      </c>
      <c r="Q30" s="9" t="str">
        <f t="shared" si="9"/>
        <v/>
      </c>
      <c r="R30" s="7"/>
      <c r="S30" s="9" t="str">
        <f t="shared" si="10"/>
        <v/>
      </c>
      <c r="T30" s="9" t="str">
        <f t="shared" si="11"/>
        <v/>
      </c>
      <c r="U30" s="9">
        <f t="shared" si="16"/>
        <v>0</v>
      </c>
      <c r="V30" s="10">
        <f t="shared" si="17"/>
        <v>0</v>
      </c>
      <c r="W30" s="9">
        <f t="shared" si="18"/>
        <v>1</v>
      </c>
      <c r="X30" s="8" t="str">
        <f t="shared" si="19"/>
        <v>E2</v>
      </c>
      <c r="Y30" s="58"/>
    </row>
    <row r="31" spans="1:25" s="74" customFormat="1" ht="23.1" customHeight="1">
      <c r="A31" s="8">
        <v>925</v>
      </c>
      <c r="B31" s="118" t="str">
        <f>IF('STUDENT NAMES'!G26&lt;&gt;"",'STUDENT NAMES'!G26,"")</f>
        <v/>
      </c>
      <c r="C31" s="7"/>
      <c r="D31" s="9" t="str">
        <f t="shared" si="0"/>
        <v/>
      </c>
      <c r="E31" s="9" t="str">
        <f t="shared" si="1"/>
        <v/>
      </c>
      <c r="F31" s="7"/>
      <c r="G31" s="9" t="str">
        <f t="shared" si="2"/>
        <v/>
      </c>
      <c r="H31" s="9" t="str">
        <f t="shared" si="3"/>
        <v/>
      </c>
      <c r="I31" s="7"/>
      <c r="J31" s="9" t="str">
        <f t="shared" si="4"/>
        <v/>
      </c>
      <c r="K31" s="9" t="str">
        <f t="shared" si="5"/>
        <v/>
      </c>
      <c r="L31" s="7"/>
      <c r="M31" s="9" t="str">
        <f t="shared" si="6"/>
        <v/>
      </c>
      <c r="N31" s="9" t="str">
        <f t="shared" si="7"/>
        <v/>
      </c>
      <c r="O31" s="7"/>
      <c r="P31" s="9" t="str">
        <f t="shared" si="8"/>
        <v/>
      </c>
      <c r="Q31" s="9" t="str">
        <f t="shared" si="9"/>
        <v/>
      </c>
      <c r="R31" s="7"/>
      <c r="S31" s="9" t="str">
        <f t="shared" si="10"/>
        <v/>
      </c>
      <c r="T31" s="9" t="str">
        <f t="shared" si="11"/>
        <v/>
      </c>
      <c r="U31" s="9">
        <f t="shared" si="16"/>
        <v>0</v>
      </c>
      <c r="V31" s="10">
        <f t="shared" si="17"/>
        <v>0</v>
      </c>
      <c r="W31" s="9">
        <f t="shared" si="18"/>
        <v>1</v>
      </c>
      <c r="X31" s="8" t="str">
        <f t="shared" si="19"/>
        <v>E2</v>
      </c>
      <c r="Y31" s="85"/>
    </row>
    <row r="32" spans="1:25" s="11" customFormat="1" ht="23.1" customHeight="1">
      <c r="A32" s="8">
        <v>926</v>
      </c>
      <c r="B32" s="118" t="str">
        <f>IF('STUDENT NAMES'!G27&lt;&gt;"",'STUDENT NAMES'!G27,"")</f>
        <v/>
      </c>
      <c r="C32" s="7"/>
      <c r="D32" s="9" t="str">
        <f t="shared" si="0"/>
        <v/>
      </c>
      <c r="E32" s="9" t="str">
        <f t="shared" si="1"/>
        <v/>
      </c>
      <c r="F32" s="7"/>
      <c r="G32" s="9" t="str">
        <f t="shared" si="2"/>
        <v/>
      </c>
      <c r="H32" s="9" t="str">
        <f t="shared" si="3"/>
        <v/>
      </c>
      <c r="I32" s="7"/>
      <c r="J32" s="9" t="str">
        <f t="shared" si="4"/>
        <v/>
      </c>
      <c r="K32" s="9" t="str">
        <f t="shared" si="5"/>
        <v/>
      </c>
      <c r="L32" s="7"/>
      <c r="M32" s="9" t="str">
        <f t="shared" si="6"/>
        <v/>
      </c>
      <c r="N32" s="9" t="str">
        <f t="shared" si="7"/>
        <v/>
      </c>
      <c r="O32" s="7"/>
      <c r="P32" s="9" t="str">
        <f t="shared" si="8"/>
        <v/>
      </c>
      <c r="Q32" s="9" t="str">
        <f t="shared" si="9"/>
        <v/>
      </c>
      <c r="R32" s="7"/>
      <c r="S32" s="9" t="str">
        <f t="shared" si="10"/>
        <v/>
      </c>
      <c r="T32" s="9" t="str">
        <f t="shared" si="11"/>
        <v/>
      </c>
      <c r="U32" s="9">
        <f t="shared" si="16"/>
        <v>0</v>
      </c>
      <c r="V32" s="10">
        <f t="shared" si="17"/>
        <v>0</v>
      </c>
      <c r="W32" s="9">
        <f t="shared" si="18"/>
        <v>1</v>
      </c>
      <c r="X32" s="8" t="str">
        <f t="shared" si="19"/>
        <v>E2</v>
      </c>
      <c r="Y32" s="58"/>
    </row>
    <row r="33" spans="1:25" s="11" customFormat="1" ht="23.1" customHeight="1">
      <c r="A33" s="8">
        <v>927</v>
      </c>
      <c r="B33" s="118" t="str">
        <f>IF('STUDENT NAMES'!G28&lt;&gt;"",'STUDENT NAMES'!G28,"")</f>
        <v/>
      </c>
      <c r="C33" s="7"/>
      <c r="D33" s="9" t="str">
        <f t="shared" si="0"/>
        <v/>
      </c>
      <c r="E33" s="9" t="str">
        <f t="shared" si="1"/>
        <v/>
      </c>
      <c r="F33" s="7"/>
      <c r="G33" s="9" t="str">
        <f t="shared" si="2"/>
        <v/>
      </c>
      <c r="H33" s="9" t="str">
        <f t="shared" si="3"/>
        <v/>
      </c>
      <c r="I33" s="7"/>
      <c r="J33" s="9" t="str">
        <f t="shared" si="4"/>
        <v/>
      </c>
      <c r="K33" s="9" t="str">
        <f t="shared" si="5"/>
        <v/>
      </c>
      <c r="L33" s="7"/>
      <c r="M33" s="9" t="str">
        <f t="shared" si="6"/>
        <v/>
      </c>
      <c r="N33" s="9" t="str">
        <f t="shared" si="7"/>
        <v/>
      </c>
      <c r="O33" s="7"/>
      <c r="P33" s="9" t="str">
        <f t="shared" si="8"/>
        <v/>
      </c>
      <c r="Q33" s="9" t="str">
        <f t="shared" si="9"/>
        <v/>
      </c>
      <c r="R33" s="7"/>
      <c r="S33" s="9" t="str">
        <f t="shared" si="10"/>
        <v/>
      </c>
      <c r="T33" s="9" t="str">
        <f t="shared" si="11"/>
        <v/>
      </c>
      <c r="U33" s="9">
        <f t="shared" si="16"/>
        <v>0</v>
      </c>
      <c r="V33" s="10">
        <f t="shared" si="17"/>
        <v>0</v>
      </c>
      <c r="W33" s="9">
        <f t="shared" si="18"/>
        <v>1</v>
      </c>
      <c r="X33" s="8" t="str">
        <f t="shared" si="19"/>
        <v>E2</v>
      </c>
      <c r="Y33" s="58"/>
    </row>
    <row r="34" spans="1:25" s="11" customFormat="1" ht="23.1" customHeight="1">
      <c r="A34" s="8">
        <v>928</v>
      </c>
      <c r="B34" s="118" t="str">
        <f>IF('STUDENT NAMES'!G29&lt;&gt;"",'STUDENT NAMES'!G29,"")</f>
        <v/>
      </c>
      <c r="C34" s="7"/>
      <c r="D34" s="9" t="str">
        <f t="shared" si="0"/>
        <v/>
      </c>
      <c r="E34" s="9" t="str">
        <f t="shared" si="1"/>
        <v/>
      </c>
      <c r="F34" s="7"/>
      <c r="G34" s="9" t="str">
        <f t="shared" si="2"/>
        <v/>
      </c>
      <c r="H34" s="9" t="str">
        <f t="shared" si="3"/>
        <v/>
      </c>
      <c r="I34" s="7"/>
      <c r="J34" s="9" t="str">
        <f t="shared" si="4"/>
        <v/>
      </c>
      <c r="K34" s="9" t="str">
        <f t="shared" si="5"/>
        <v/>
      </c>
      <c r="L34" s="7"/>
      <c r="M34" s="9" t="str">
        <f t="shared" si="6"/>
        <v/>
      </c>
      <c r="N34" s="9" t="str">
        <f t="shared" si="7"/>
        <v/>
      </c>
      <c r="O34" s="7"/>
      <c r="P34" s="9" t="str">
        <f t="shared" si="8"/>
        <v/>
      </c>
      <c r="Q34" s="9" t="str">
        <f t="shared" si="9"/>
        <v/>
      </c>
      <c r="R34" s="7"/>
      <c r="S34" s="9" t="str">
        <f t="shared" si="10"/>
        <v/>
      </c>
      <c r="T34" s="9" t="str">
        <f t="shared" si="11"/>
        <v/>
      </c>
      <c r="U34" s="9">
        <f t="shared" si="16"/>
        <v>0</v>
      </c>
      <c r="V34" s="10">
        <f t="shared" si="17"/>
        <v>0</v>
      </c>
      <c r="W34" s="9">
        <f t="shared" si="18"/>
        <v>1</v>
      </c>
      <c r="X34" s="8" t="str">
        <f t="shared" si="19"/>
        <v>E2</v>
      </c>
      <c r="Y34" s="58"/>
    </row>
    <row r="35" spans="1:25" s="11" customFormat="1" ht="23.1" customHeight="1">
      <c r="A35" s="8">
        <v>929</v>
      </c>
      <c r="B35" s="118" t="str">
        <f>IF('STUDENT NAMES'!G30&lt;&gt;"",'STUDENT NAMES'!G30,"")</f>
        <v/>
      </c>
      <c r="C35" s="7"/>
      <c r="D35" s="9" t="str">
        <f t="shared" si="0"/>
        <v/>
      </c>
      <c r="E35" s="9" t="str">
        <f t="shared" si="1"/>
        <v/>
      </c>
      <c r="F35" s="7"/>
      <c r="G35" s="9" t="str">
        <f t="shared" si="2"/>
        <v/>
      </c>
      <c r="H35" s="9" t="str">
        <f t="shared" si="3"/>
        <v/>
      </c>
      <c r="I35" s="7"/>
      <c r="J35" s="9" t="str">
        <f t="shared" si="4"/>
        <v/>
      </c>
      <c r="K35" s="9" t="str">
        <f t="shared" si="5"/>
        <v/>
      </c>
      <c r="L35" s="7"/>
      <c r="M35" s="9" t="str">
        <f t="shared" si="6"/>
        <v/>
      </c>
      <c r="N35" s="9" t="str">
        <f t="shared" si="7"/>
        <v/>
      </c>
      <c r="O35" s="7"/>
      <c r="P35" s="9" t="str">
        <f t="shared" si="8"/>
        <v/>
      </c>
      <c r="Q35" s="9" t="str">
        <f t="shared" si="9"/>
        <v/>
      </c>
      <c r="R35" s="7"/>
      <c r="S35" s="9" t="str">
        <f t="shared" si="10"/>
        <v/>
      </c>
      <c r="T35" s="9" t="str">
        <f t="shared" si="11"/>
        <v/>
      </c>
      <c r="U35" s="9">
        <f t="shared" si="16"/>
        <v>0</v>
      </c>
      <c r="V35" s="10">
        <f t="shared" si="17"/>
        <v>0</v>
      </c>
      <c r="W35" s="9">
        <f t="shared" si="18"/>
        <v>1</v>
      </c>
      <c r="X35" s="8" t="str">
        <f t="shared" si="19"/>
        <v>E2</v>
      </c>
      <c r="Y35" s="58"/>
    </row>
    <row r="36" spans="1:25" s="11" customFormat="1" ht="23.1" customHeight="1">
      <c r="A36" s="8">
        <v>930</v>
      </c>
      <c r="B36" s="118" t="str">
        <f>IF('STUDENT NAMES'!G31&lt;&gt;"",'STUDENT NAMES'!G31,"")</f>
        <v/>
      </c>
      <c r="C36" s="7"/>
      <c r="D36" s="9" t="str">
        <f t="shared" si="0"/>
        <v/>
      </c>
      <c r="E36" s="9" t="str">
        <f t="shared" si="1"/>
        <v/>
      </c>
      <c r="F36" s="7"/>
      <c r="G36" s="9" t="str">
        <f t="shared" si="2"/>
        <v/>
      </c>
      <c r="H36" s="9" t="str">
        <f t="shared" si="3"/>
        <v/>
      </c>
      <c r="I36" s="7"/>
      <c r="J36" s="9" t="str">
        <f t="shared" si="4"/>
        <v/>
      </c>
      <c r="K36" s="9" t="str">
        <f t="shared" si="5"/>
        <v/>
      </c>
      <c r="L36" s="7"/>
      <c r="M36" s="9" t="str">
        <f t="shared" si="6"/>
        <v/>
      </c>
      <c r="N36" s="9" t="str">
        <f t="shared" si="7"/>
        <v/>
      </c>
      <c r="O36" s="7"/>
      <c r="P36" s="9" t="str">
        <f t="shared" si="8"/>
        <v/>
      </c>
      <c r="Q36" s="9" t="str">
        <f t="shared" si="9"/>
        <v/>
      </c>
      <c r="R36" s="7"/>
      <c r="S36" s="9" t="str">
        <f t="shared" si="10"/>
        <v/>
      </c>
      <c r="T36" s="9" t="str">
        <f t="shared" si="11"/>
        <v/>
      </c>
      <c r="U36" s="9">
        <f t="shared" si="16"/>
        <v>0</v>
      </c>
      <c r="V36" s="10">
        <f t="shared" si="17"/>
        <v>0</v>
      </c>
      <c r="W36" s="9">
        <f t="shared" si="18"/>
        <v>1</v>
      </c>
      <c r="X36" s="8" t="str">
        <f t="shared" si="19"/>
        <v>E2</v>
      </c>
      <c r="Y36" s="58"/>
    </row>
    <row r="37" spans="1:25" s="11" customFormat="1" ht="23.1" customHeight="1">
      <c r="A37" s="8">
        <v>931</v>
      </c>
      <c r="B37" s="118" t="str">
        <f>IF('STUDENT NAMES'!G32&lt;&gt;"",'STUDENT NAMES'!G32,"")</f>
        <v/>
      </c>
      <c r="C37" s="7"/>
      <c r="D37" s="9" t="str">
        <f t="shared" si="0"/>
        <v/>
      </c>
      <c r="E37" s="9" t="str">
        <f t="shared" si="1"/>
        <v/>
      </c>
      <c r="F37" s="7"/>
      <c r="G37" s="9" t="str">
        <f t="shared" si="2"/>
        <v/>
      </c>
      <c r="H37" s="9" t="str">
        <f t="shared" si="3"/>
        <v/>
      </c>
      <c r="I37" s="7"/>
      <c r="J37" s="9" t="str">
        <f t="shared" si="4"/>
        <v/>
      </c>
      <c r="K37" s="9" t="str">
        <f t="shared" si="5"/>
        <v/>
      </c>
      <c r="L37" s="7"/>
      <c r="M37" s="9" t="str">
        <f t="shared" si="6"/>
        <v/>
      </c>
      <c r="N37" s="9" t="str">
        <f t="shared" si="7"/>
        <v/>
      </c>
      <c r="O37" s="7"/>
      <c r="P37" s="9" t="str">
        <f t="shared" si="8"/>
        <v/>
      </c>
      <c r="Q37" s="9" t="str">
        <f t="shared" si="9"/>
        <v/>
      </c>
      <c r="R37" s="7"/>
      <c r="S37" s="9" t="str">
        <f t="shared" si="10"/>
        <v/>
      </c>
      <c r="T37" s="9" t="str">
        <f t="shared" si="11"/>
        <v/>
      </c>
      <c r="U37" s="9">
        <f t="shared" si="16"/>
        <v>0</v>
      </c>
      <c r="V37" s="10">
        <f t="shared" si="17"/>
        <v>0</v>
      </c>
      <c r="W37" s="9">
        <f t="shared" si="18"/>
        <v>1</v>
      </c>
      <c r="X37" s="8" t="str">
        <f t="shared" si="19"/>
        <v>E2</v>
      </c>
      <c r="Y37" s="58"/>
    </row>
    <row r="38" spans="1:25" s="11" customFormat="1" ht="23.1" customHeight="1">
      <c r="A38" s="8">
        <v>932</v>
      </c>
      <c r="B38" s="118" t="str">
        <f>IF('STUDENT NAMES'!G33&lt;&gt;"",'STUDENT NAMES'!G33,"")</f>
        <v/>
      </c>
      <c r="C38" s="7"/>
      <c r="D38" s="9" t="str">
        <f t="shared" si="0"/>
        <v/>
      </c>
      <c r="E38" s="9" t="str">
        <f t="shared" si="1"/>
        <v/>
      </c>
      <c r="F38" s="7"/>
      <c r="G38" s="9" t="str">
        <f t="shared" si="2"/>
        <v/>
      </c>
      <c r="H38" s="9" t="str">
        <f t="shared" si="3"/>
        <v/>
      </c>
      <c r="I38" s="7"/>
      <c r="J38" s="9" t="str">
        <f t="shared" si="4"/>
        <v/>
      </c>
      <c r="K38" s="9" t="str">
        <f t="shared" si="5"/>
        <v/>
      </c>
      <c r="L38" s="7"/>
      <c r="M38" s="9" t="str">
        <f t="shared" si="6"/>
        <v/>
      </c>
      <c r="N38" s="9" t="str">
        <f t="shared" si="7"/>
        <v/>
      </c>
      <c r="O38" s="7"/>
      <c r="P38" s="9" t="str">
        <f t="shared" si="8"/>
        <v/>
      </c>
      <c r="Q38" s="9" t="str">
        <f t="shared" si="9"/>
        <v/>
      </c>
      <c r="R38" s="7"/>
      <c r="S38" s="9" t="str">
        <f t="shared" si="10"/>
        <v/>
      </c>
      <c r="T38" s="9" t="str">
        <f t="shared" si="11"/>
        <v/>
      </c>
      <c r="U38" s="9">
        <f t="shared" si="16"/>
        <v>0</v>
      </c>
      <c r="V38" s="10">
        <f t="shared" si="17"/>
        <v>0</v>
      </c>
      <c r="W38" s="9">
        <f t="shared" si="18"/>
        <v>1</v>
      </c>
      <c r="X38" s="8" t="str">
        <f t="shared" si="19"/>
        <v>E2</v>
      </c>
      <c r="Y38" s="58"/>
    </row>
    <row r="39" spans="1:25" s="74" customFormat="1" ht="23.1" customHeight="1">
      <c r="A39" s="8">
        <v>933</v>
      </c>
      <c r="B39" s="118" t="str">
        <f>IF('STUDENT NAMES'!G34&lt;&gt;"",'STUDENT NAMES'!G34,"")</f>
        <v/>
      </c>
      <c r="C39" s="7"/>
      <c r="D39" s="9" t="str">
        <f t="shared" si="0"/>
        <v/>
      </c>
      <c r="E39" s="9" t="str">
        <f t="shared" si="1"/>
        <v/>
      </c>
      <c r="F39" s="7"/>
      <c r="G39" s="9" t="str">
        <f t="shared" si="2"/>
        <v/>
      </c>
      <c r="H39" s="9" t="str">
        <f t="shared" si="3"/>
        <v/>
      </c>
      <c r="I39" s="7"/>
      <c r="J39" s="9" t="str">
        <f t="shared" si="4"/>
        <v/>
      </c>
      <c r="K39" s="9" t="str">
        <f t="shared" si="5"/>
        <v/>
      </c>
      <c r="L39" s="7"/>
      <c r="M39" s="9" t="str">
        <f t="shared" si="6"/>
        <v/>
      </c>
      <c r="N39" s="9" t="str">
        <f t="shared" si="7"/>
        <v/>
      </c>
      <c r="O39" s="7"/>
      <c r="P39" s="9" t="str">
        <f t="shared" si="8"/>
        <v/>
      </c>
      <c r="Q39" s="9" t="str">
        <f t="shared" si="9"/>
        <v/>
      </c>
      <c r="R39" s="7"/>
      <c r="S39" s="9" t="str">
        <f t="shared" si="10"/>
        <v/>
      </c>
      <c r="T39" s="9" t="str">
        <f t="shared" si="11"/>
        <v/>
      </c>
      <c r="U39" s="9">
        <f t="shared" si="16"/>
        <v>0</v>
      </c>
      <c r="V39" s="10">
        <f t="shared" si="17"/>
        <v>0</v>
      </c>
      <c r="W39" s="9">
        <f t="shared" si="18"/>
        <v>1</v>
      </c>
      <c r="X39" s="8" t="str">
        <f t="shared" si="19"/>
        <v>E2</v>
      </c>
      <c r="Y39" s="85"/>
    </row>
    <row r="40" spans="1:25" s="74" customFormat="1" ht="23.1" customHeight="1">
      <c r="A40" s="8">
        <v>934</v>
      </c>
      <c r="B40" s="118" t="str">
        <f>IF('STUDENT NAMES'!G35&lt;&gt;"",'STUDENT NAMES'!G35,"")</f>
        <v/>
      </c>
      <c r="C40" s="7"/>
      <c r="D40" s="9" t="str">
        <f t="shared" si="0"/>
        <v/>
      </c>
      <c r="E40" s="9" t="str">
        <f t="shared" si="1"/>
        <v/>
      </c>
      <c r="F40" s="7"/>
      <c r="G40" s="9" t="str">
        <f t="shared" si="2"/>
        <v/>
      </c>
      <c r="H40" s="9" t="str">
        <f t="shared" si="3"/>
        <v/>
      </c>
      <c r="I40" s="7"/>
      <c r="J40" s="9" t="str">
        <f t="shared" si="4"/>
        <v/>
      </c>
      <c r="K40" s="9" t="str">
        <f t="shared" si="5"/>
        <v/>
      </c>
      <c r="L40" s="7"/>
      <c r="M40" s="9" t="str">
        <f t="shared" si="6"/>
        <v/>
      </c>
      <c r="N40" s="9" t="str">
        <f t="shared" si="7"/>
        <v/>
      </c>
      <c r="O40" s="7"/>
      <c r="P40" s="9" t="str">
        <f t="shared" si="8"/>
        <v/>
      </c>
      <c r="Q40" s="9" t="str">
        <f t="shared" si="9"/>
        <v/>
      </c>
      <c r="R40" s="7"/>
      <c r="S40" s="9" t="str">
        <f t="shared" si="10"/>
        <v/>
      </c>
      <c r="T40" s="9" t="str">
        <f t="shared" si="11"/>
        <v/>
      </c>
      <c r="U40" s="9">
        <f t="shared" si="16"/>
        <v>0</v>
      </c>
      <c r="V40" s="10">
        <f t="shared" si="17"/>
        <v>0</v>
      </c>
      <c r="W40" s="9">
        <f t="shared" si="18"/>
        <v>1</v>
      </c>
      <c r="X40" s="8" t="str">
        <f t="shared" si="19"/>
        <v>E2</v>
      </c>
      <c r="Y40" s="85"/>
    </row>
    <row r="41" spans="1:25" s="11" customFormat="1" ht="23.1" customHeight="1">
      <c r="A41" s="8">
        <v>935</v>
      </c>
      <c r="B41" s="118" t="str">
        <f>IF('STUDENT NAMES'!G36&lt;&gt;"",'STUDENT NAMES'!G36,"")</f>
        <v/>
      </c>
      <c r="C41" s="7"/>
      <c r="D41" s="9" t="str">
        <f t="shared" si="0"/>
        <v/>
      </c>
      <c r="E41" s="9" t="str">
        <f t="shared" si="1"/>
        <v/>
      </c>
      <c r="F41" s="7"/>
      <c r="G41" s="9" t="str">
        <f t="shared" si="2"/>
        <v/>
      </c>
      <c r="H41" s="9" t="str">
        <f t="shared" si="3"/>
        <v/>
      </c>
      <c r="I41" s="7"/>
      <c r="J41" s="9" t="str">
        <f t="shared" si="4"/>
        <v/>
      </c>
      <c r="K41" s="9" t="str">
        <f t="shared" si="5"/>
        <v/>
      </c>
      <c r="L41" s="7"/>
      <c r="M41" s="9" t="str">
        <f t="shared" si="6"/>
        <v/>
      </c>
      <c r="N41" s="9" t="str">
        <f t="shared" si="7"/>
        <v/>
      </c>
      <c r="O41" s="7"/>
      <c r="P41" s="9" t="str">
        <f t="shared" si="8"/>
        <v/>
      </c>
      <c r="Q41" s="9" t="str">
        <f t="shared" si="9"/>
        <v/>
      </c>
      <c r="R41" s="7"/>
      <c r="S41" s="9" t="str">
        <f t="shared" si="10"/>
        <v/>
      </c>
      <c r="T41" s="9" t="str">
        <f t="shared" si="11"/>
        <v/>
      </c>
      <c r="U41" s="9">
        <f t="shared" si="16"/>
        <v>0</v>
      </c>
      <c r="V41" s="10">
        <f t="shared" si="17"/>
        <v>0</v>
      </c>
      <c r="W41" s="9">
        <f t="shared" si="18"/>
        <v>1</v>
      </c>
      <c r="X41" s="8" t="str">
        <f t="shared" si="19"/>
        <v>E2</v>
      </c>
      <c r="Y41" s="58"/>
    </row>
    <row r="42" spans="1:25" s="11" customFormat="1" ht="23.1" customHeight="1">
      <c r="A42" s="8">
        <v>936</v>
      </c>
      <c r="B42" s="118" t="str">
        <f>IF('STUDENT NAMES'!G37&lt;&gt;"",'STUDENT NAMES'!G37,"")</f>
        <v/>
      </c>
      <c r="C42" s="7"/>
      <c r="D42" s="9"/>
      <c r="E42" s="9"/>
      <c r="F42" s="7"/>
      <c r="G42" s="9"/>
      <c r="H42" s="9"/>
      <c r="I42" s="7"/>
      <c r="J42" s="9"/>
      <c r="K42" s="9"/>
      <c r="L42" s="7"/>
      <c r="M42" s="9"/>
      <c r="N42" s="9"/>
      <c r="O42" s="7"/>
      <c r="P42" s="9"/>
      <c r="Q42" s="9"/>
      <c r="R42" s="7"/>
      <c r="S42" s="9"/>
      <c r="T42" s="9"/>
      <c r="U42" s="9">
        <f t="shared" si="16"/>
        <v>0</v>
      </c>
      <c r="V42" s="10">
        <f t="shared" si="17"/>
        <v>0</v>
      </c>
      <c r="W42" s="9">
        <f t="shared" si="18"/>
        <v>1</v>
      </c>
      <c r="X42" s="8" t="str">
        <f t="shared" si="19"/>
        <v>E2</v>
      </c>
      <c r="Y42" s="58"/>
    </row>
    <row r="43" spans="1:25" s="11" customFormat="1" ht="23.1" customHeight="1">
      <c r="A43" s="8">
        <v>937</v>
      </c>
      <c r="B43" s="118" t="str">
        <f>IF('STUDENT NAMES'!G38&lt;&gt;"",'STUDENT NAMES'!G38,"")</f>
        <v/>
      </c>
      <c r="C43" s="7"/>
      <c r="D43" s="9"/>
      <c r="E43" s="9"/>
      <c r="F43" s="7"/>
      <c r="G43" s="9"/>
      <c r="H43" s="9"/>
      <c r="I43" s="7"/>
      <c r="J43" s="9"/>
      <c r="K43" s="9"/>
      <c r="L43" s="7"/>
      <c r="M43" s="9"/>
      <c r="N43" s="9"/>
      <c r="O43" s="7"/>
      <c r="P43" s="9"/>
      <c r="Q43" s="9"/>
      <c r="R43" s="7"/>
      <c r="S43" s="9"/>
      <c r="T43" s="9"/>
      <c r="U43" s="9">
        <f t="shared" si="16"/>
        <v>0</v>
      </c>
      <c r="V43" s="10">
        <f t="shared" si="17"/>
        <v>0</v>
      </c>
      <c r="W43" s="9">
        <f t="shared" si="18"/>
        <v>1</v>
      </c>
      <c r="X43" s="8" t="str">
        <f t="shared" si="19"/>
        <v>E2</v>
      </c>
      <c r="Y43" s="58"/>
    </row>
    <row r="44" spans="1:25" s="11" customFormat="1" ht="23.1" customHeight="1">
      <c r="A44" s="8">
        <v>938</v>
      </c>
      <c r="B44" s="118" t="str">
        <f>IF('STUDENT NAMES'!G39&lt;&gt;"",'STUDENT NAMES'!G39,"")</f>
        <v/>
      </c>
      <c r="C44" s="7"/>
      <c r="D44" s="9"/>
      <c r="E44" s="9"/>
      <c r="F44" s="7"/>
      <c r="G44" s="9"/>
      <c r="H44" s="9"/>
      <c r="I44" s="7"/>
      <c r="J44" s="9"/>
      <c r="K44" s="9"/>
      <c r="L44" s="7"/>
      <c r="M44" s="9"/>
      <c r="N44" s="9"/>
      <c r="O44" s="7"/>
      <c r="P44" s="9"/>
      <c r="Q44" s="9"/>
      <c r="R44" s="7"/>
      <c r="S44" s="9"/>
      <c r="T44" s="9"/>
      <c r="U44" s="9">
        <f t="shared" si="16"/>
        <v>0</v>
      </c>
      <c r="V44" s="10">
        <f t="shared" si="17"/>
        <v>0</v>
      </c>
      <c r="W44" s="9">
        <f t="shared" si="18"/>
        <v>1</v>
      </c>
      <c r="X44" s="8" t="str">
        <f t="shared" si="19"/>
        <v>E2</v>
      </c>
      <c r="Y44" s="58"/>
    </row>
    <row r="45" spans="1:25" s="11" customFormat="1" ht="23.1" customHeight="1">
      <c r="A45" s="8">
        <v>939</v>
      </c>
      <c r="B45" s="118" t="str">
        <f>IF('STUDENT NAMES'!G40&lt;&gt;"",'STUDENT NAMES'!G40,"")</f>
        <v/>
      </c>
      <c r="C45" s="7"/>
      <c r="D45" s="9"/>
      <c r="E45" s="9"/>
      <c r="F45" s="7"/>
      <c r="G45" s="9"/>
      <c r="H45" s="9"/>
      <c r="I45" s="7"/>
      <c r="J45" s="9"/>
      <c r="K45" s="9"/>
      <c r="L45" s="7"/>
      <c r="M45" s="9"/>
      <c r="N45" s="9"/>
      <c r="O45" s="7"/>
      <c r="P45" s="9"/>
      <c r="Q45" s="9"/>
      <c r="R45" s="7"/>
      <c r="S45" s="9"/>
      <c r="T45" s="9"/>
      <c r="U45" s="9">
        <f t="shared" si="16"/>
        <v>0</v>
      </c>
      <c r="V45" s="10">
        <f t="shared" si="17"/>
        <v>0</v>
      </c>
      <c r="W45" s="9">
        <f t="shared" si="18"/>
        <v>1</v>
      </c>
      <c r="X45" s="8" t="str">
        <f t="shared" si="19"/>
        <v>E2</v>
      </c>
      <c r="Y45" s="58"/>
    </row>
    <row r="46" spans="1:25" s="11" customFormat="1" ht="23.1" customHeight="1">
      <c r="A46" s="8">
        <v>940</v>
      </c>
      <c r="B46" s="118" t="str">
        <f>IF('STUDENT NAMES'!G41&lt;&gt;"",'STUDENT NAMES'!G41,"")</f>
        <v/>
      </c>
      <c r="C46" s="7"/>
      <c r="D46" s="9"/>
      <c r="E46" s="9"/>
      <c r="F46" s="7"/>
      <c r="G46" s="9"/>
      <c r="H46" s="9"/>
      <c r="I46" s="7"/>
      <c r="J46" s="9"/>
      <c r="K46" s="9"/>
      <c r="L46" s="7"/>
      <c r="M46" s="9"/>
      <c r="N46" s="9"/>
      <c r="O46" s="7"/>
      <c r="P46" s="9"/>
      <c r="Q46" s="9"/>
      <c r="R46" s="7"/>
      <c r="S46" s="9"/>
      <c r="T46" s="9"/>
      <c r="U46" s="9">
        <f t="shared" si="16"/>
        <v>0</v>
      </c>
      <c r="V46" s="10">
        <f t="shared" si="17"/>
        <v>0</v>
      </c>
      <c r="W46" s="9">
        <f t="shared" si="18"/>
        <v>1</v>
      </c>
      <c r="X46" s="8" t="str">
        <f t="shared" si="19"/>
        <v>E2</v>
      </c>
      <c r="Y46" s="58"/>
    </row>
    <row r="47" spans="1:25" s="11" customFormat="1" ht="23.1" customHeight="1">
      <c r="A47" s="8">
        <v>941</v>
      </c>
      <c r="B47" s="118" t="str">
        <f>IF('STUDENT NAMES'!G42&lt;&gt;"",'STUDENT NAMES'!G42,"")</f>
        <v/>
      </c>
      <c r="C47" s="7"/>
      <c r="D47" s="9"/>
      <c r="E47" s="9"/>
      <c r="F47" s="7"/>
      <c r="G47" s="9"/>
      <c r="H47" s="9"/>
      <c r="I47" s="7"/>
      <c r="J47" s="9"/>
      <c r="K47" s="9"/>
      <c r="L47" s="7"/>
      <c r="M47" s="9"/>
      <c r="N47" s="9"/>
      <c r="O47" s="7"/>
      <c r="P47" s="9"/>
      <c r="Q47" s="9"/>
      <c r="R47" s="7"/>
      <c r="S47" s="9"/>
      <c r="T47" s="9"/>
      <c r="U47" s="9">
        <f t="shared" si="16"/>
        <v>0</v>
      </c>
      <c r="V47" s="10">
        <f t="shared" si="17"/>
        <v>0</v>
      </c>
      <c r="W47" s="9">
        <f t="shared" si="18"/>
        <v>1</v>
      </c>
      <c r="X47" s="8" t="str">
        <f t="shared" si="19"/>
        <v>E2</v>
      </c>
      <c r="Y47" s="58"/>
    </row>
    <row r="48" spans="1:25" s="11" customFormat="1" ht="23.1" customHeight="1">
      <c r="A48" s="8">
        <v>942</v>
      </c>
      <c r="B48" s="118" t="str">
        <f>IF('STUDENT NAMES'!G43&lt;&gt;"",'STUDENT NAMES'!G43,"")</f>
        <v/>
      </c>
      <c r="C48" s="7"/>
      <c r="D48" s="9"/>
      <c r="E48" s="9"/>
      <c r="F48" s="7"/>
      <c r="G48" s="9"/>
      <c r="H48" s="9"/>
      <c r="I48" s="7"/>
      <c r="J48" s="9"/>
      <c r="K48" s="9"/>
      <c r="L48" s="7"/>
      <c r="M48" s="9"/>
      <c r="N48" s="9"/>
      <c r="O48" s="7"/>
      <c r="P48" s="9"/>
      <c r="Q48" s="9"/>
      <c r="R48" s="7"/>
      <c r="S48" s="9"/>
      <c r="T48" s="9"/>
      <c r="U48" s="9">
        <f t="shared" si="16"/>
        <v>0</v>
      </c>
      <c r="V48" s="10">
        <f t="shared" si="17"/>
        <v>0</v>
      </c>
      <c r="W48" s="9">
        <f t="shared" si="18"/>
        <v>1</v>
      </c>
      <c r="X48" s="8" t="str">
        <f t="shared" si="19"/>
        <v>E2</v>
      </c>
      <c r="Y48" s="58"/>
    </row>
    <row r="49" spans="1:24" s="11" customFormat="1" ht="16.5" customHeight="1">
      <c r="A49" s="8">
        <v>943</v>
      </c>
      <c r="B49" s="118" t="str">
        <f>IF('STUDENT NAMES'!G44&lt;&gt;"",'STUDENT NAMES'!G44,"")</f>
        <v/>
      </c>
      <c r="C49" s="7"/>
      <c r="D49" s="9"/>
      <c r="E49" s="9"/>
      <c r="F49" s="7"/>
      <c r="G49" s="9"/>
      <c r="H49" s="9"/>
      <c r="I49" s="7"/>
      <c r="J49" s="9"/>
      <c r="K49" s="9"/>
      <c r="L49" s="7"/>
      <c r="M49" s="9"/>
      <c r="N49" s="9"/>
      <c r="O49" s="7"/>
      <c r="P49" s="9"/>
      <c r="Q49" s="9"/>
      <c r="R49" s="7"/>
      <c r="S49" s="9"/>
      <c r="T49" s="9"/>
      <c r="U49" s="9">
        <f t="shared" si="16"/>
        <v>0</v>
      </c>
      <c r="V49" s="10">
        <f t="shared" si="17"/>
        <v>0</v>
      </c>
      <c r="W49" s="9">
        <f t="shared" si="18"/>
        <v>1</v>
      </c>
      <c r="X49" s="8" t="str">
        <f t="shared" si="19"/>
        <v>E2</v>
      </c>
    </row>
    <row r="50" spans="1:24" s="11" customFormat="1" ht="16.5" customHeight="1">
      <c r="A50" s="8">
        <v>944</v>
      </c>
      <c r="B50" s="118" t="str">
        <f>IF('STUDENT NAMES'!G45&lt;&gt;"",'STUDENT NAMES'!G45,"")</f>
        <v/>
      </c>
      <c r="C50" s="7"/>
      <c r="D50" s="9" t="str">
        <f t="shared" ref="D50:D53" si="20">IF(C50&gt;0,RANK(C50,$C$7:$C$53,0),"")</f>
        <v/>
      </c>
      <c r="E50" s="9" t="str">
        <f t="shared" ref="E50:E53" si="21">IF(C50&gt;0,IF(C50&gt;=36.4,"A1",IF(C50&gt;=32.4,"A2",IF(C50&gt;=28.4,"B1",IF(C50&gt;=24.4,"B2",IF(C50&gt;=20.4,"C1",IF(C50&gt;=16.4,"C2",IF(C50&gt;=13.2,"D1",IF(C50&gt;=8.4,"D2","E")))))))),"")</f>
        <v/>
      </c>
      <c r="F50" s="7"/>
      <c r="G50" s="9" t="str">
        <f t="shared" ref="G50:G53" si="22">IF(F50&gt;0,RANK(F50,$F$7:$F$53,0),"")</f>
        <v/>
      </c>
      <c r="H50" s="9" t="str">
        <f t="shared" ref="H50:H53" si="23">IF(F50&gt;0,IF(F50&gt;=36.4,"A1",IF(F50&gt;=32.4,"A2",IF(F50&gt;=28.4,"B1",IF(F50&gt;=24.4,"B2",IF(F50&gt;=20.4,"C1",IF(F50&gt;=16.4,"C2",IF(F50&gt;=13.2,"D1",IF(F50&gt;=8.4,"D2","E")))))))),"")</f>
        <v/>
      </c>
      <c r="I50" s="7"/>
      <c r="J50" s="9" t="str">
        <f t="shared" ref="J50:J53" si="24">IF(I50&gt;0,RANK(I50,$I$7:$I$53,0),"")</f>
        <v/>
      </c>
      <c r="K50" s="9" t="str">
        <f t="shared" ref="K50:K53" si="25">IF(I50&gt;0,IF(I50&gt;=36.4,"A1",IF(I50&gt;=32.4,"A2",IF(I50&gt;=28.4,"B1",IF(I50&gt;=24.4,"B2",IF(I50&gt;=20.4,"C1",IF(I50&gt;=16.4,"C2",IF(I50&gt;=13.2,"D1",IF(I50&gt;=8.4,"D2","E")))))))),"")</f>
        <v/>
      </c>
      <c r="L50" s="7"/>
      <c r="M50" s="9" t="str">
        <f t="shared" ref="M50:M53" si="26">IF(L50&gt;0,RANK(L50,$L$7:$L$53,0),"")</f>
        <v/>
      </c>
      <c r="N50" s="9" t="str">
        <f t="shared" ref="N50:N53" si="27">IF(L50&gt;0,IF(L50&gt;=36.4,"A1",IF(L50&gt;=32.4,"A2",IF(L50&gt;=28.4,"B1",IF(L50&gt;=24.4,"B2",IF(L50&gt;=20.4,"C1",IF(L50&gt;=16.4,"C2",IF(L50&gt;=13.2,"D1",IF(L50&gt;=8.4,"D2","E")))))))),"")</f>
        <v/>
      </c>
      <c r="O50" s="7"/>
      <c r="P50" s="9" t="str">
        <f t="shared" ref="P50:P53" si="28">IF(O50&gt;0,RANK(O50,$O$7:$O$53,0),"")</f>
        <v/>
      </c>
      <c r="Q50" s="9" t="str">
        <f t="shared" ref="Q50:Q53" si="29">IF(O50&gt;0,IF(O50&gt;=36.4,"A1",IF(O50&gt;=32.4,"A2",IF(O50&gt;=28.4,"B1",IF(O50&gt;=24.4,"B2",IF(O50&gt;=20.4,"C1",IF(O50&gt;=16.4,"C2",IF(O50&gt;=13.2,"D1",IF(O50&gt;=8.4,"D2","E")))))))),"")</f>
        <v/>
      </c>
      <c r="R50" s="7"/>
      <c r="S50" s="9" t="str">
        <f t="shared" ref="S50:S53" si="30">IF(R50&gt;0,RANK(R50,$R$7:$R$53,0),"")</f>
        <v/>
      </c>
      <c r="T50" s="9" t="str">
        <f t="shared" ref="T50:T53" si="31">IF(R50&gt;0,IF(R50&gt;=36.4,"A1",IF(R50&gt;=32.4,"A2",IF(R50&gt;=28.4,"B1",IF(R50&gt;=24.4,"B2",IF(R50&gt;=20.4,"C1",IF(R50&gt;=16.4,"C2",IF(R50&gt;=13.2,"D1",IF(R50&gt;=8.4,"D2","E")))))))),"")</f>
        <v/>
      </c>
      <c r="U50" s="9">
        <f t="shared" si="16"/>
        <v>0</v>
      </c>
      <c r="V50" s="10">
        <f t="shared" si="17"/>
        <v>0</v>
      </c>
      <c r="W50" s="9">
        <f t="shared" si="18"/>
        <v>1</v>
      </c>
      <c r="X50" s="8" t="str">
        <f t="shared" si="19"/>
        <v>E2</v>
      </c>
    </row>
    <row r="51" spans="1:24" s="11" customFormat="1" ht="16.5" customHeight="1">
      <c r="A51" s="8">
        <v>945</v>
      </c>
      <c r="B51" s="118" t="str">
        <f>IF('STUDENT NAMES'!G46&lt;&gt;"",'STUDENT NAMES'!G46,"")</f>
        <v/>
      </c>
      <c r="C51" s="7"/>
      <c r="D51" s="9" t="str">
        <f t="shared" si="20"/>
        <v/>
      </c>
      <c r="E51" s="9" t="str">
        <f t="shared" si="21"/>
        <v/>
      </c>
      <c r="F51" s="7"/>
      <c r="G51" s="9" t="str">
        <f t="shared" si="22"/>
        <v/>
      </c>
      <c r="H51" s="9" t="str">
        <f t="shared" si="23"/>
        <v/>
      </c>
      <c r="I51" s="7"/>
      <c r="J51" s="9" t="str">
        <f t="shared" si="24"/>
        <v/>
      </c>
      <c r="K51" s="9" t="str">
        <f t="shared" si="25"/>
        <v/>
      </c>
      <c r="L51" s="7"/>
      <c r="M51" s="9" t="str">
        <f t="shared" si="26"/>
        <v/>
      </c>
      <c r="N51" s="9" t="str">
        <f t="shared" si="27"/>
        <v/>
      </c>
      <c r="O51" s="7"/>
      <c r="P51" s="9" t="str">
        <f t="shared" si="28"/>
        <v/>
      </c>
      <c r="Q51" s="9" t="str">
        <f t="shared" si="29"/>
        <v/>
      </c>
      <c r="R51" s="7"/>
      <c r="S51" s="9" t="str">
        <f t="shared" si="30"/>
        <v/>
      </c>
      <c r="T51" s="9" t="str">
        <f t="shared" si="31"/>
        <v/>
      </c>
      <c r="U51" s="9">
        <f t="shared" si="16"/>
        <v>0</v>
      </c>
      <c r="V51" s="10">
        <f t="shared" si="17"/>
        <v>0</v>
      </c>
      <c r="W51" s="9">
        <f t="shared" si="18"/>
        <v>1</v>
      </c>
      <c r="X51" s="8" t="str">
        <f t="shared" si="19"/>
        <v>E2</v>
      </c>
    </row>
    <row r="52" spans="1:24" s="11" customFormat="1" ht="16.5" customHeight="1">
      <c r="A52" s="8">
        <v>946</v>
      </c>
      <c r="B52" s="118" t="str">
        <f>IF('STUDENT NAMES'!G47&lt;&gt;"",'STUDENT NAMES'!G47,"")</f>
        <v/>
      </c>
      <c r="C52" s="7"/>
      <c r="D52" s="9" t="str">
        <f t="shared" si="20"/>
        <v/>
      </c>
      <c r="E52" s="9" t="str">
        <f t="shared" si="21"/>
        <v/>
      </c>
      <c r="F52" s="7"/>
      <c r="G52" s="9" t="str">
        <f t="shared" si="22"/>
        <v/>
      </c>
      <c r="H52" s="9" t="str">
        <f t="shared" si="23"/>
        <v/>
      </c>
      <c r="I52" s="7"/>
      <c r="J52" s="9" t="str">
        <f t="shared" si="24"/>
        <v/>
      </c>
      <c r="K52" s="9" t="str">
        <f t="shared" si="25"/>
        <v/>
      </c>
      <c r="L52" s="7"/>
      <c r="M52" s="9" t="str">
        <f t="shared" si="26"/>
        <v/>
      </c>
      <c r="N52" s="9" t="str">
        <f t="shared" si="27"/>
        <v/>
      </c>
      <c r="O52" s="7"/>
      <c r="P52" s="9" t="str">
        <f t="shared" si="28"/>
        <v/>
      </c>
      <c r="Q52" s="9" t="str">
        <f t="shared" si="29"/>
        <v/>
      </c>
      <c r="R52" s="7"/>
      <c r="S52" s="9" t="str">
        <f t="shared" si="30"/>
        <v/>
      </c>
      <c r="T52" s="9" t="str">
        <f t="shared" si="31"/>
        <v/>
      </c>
      <c r="U52" s="9">
        <f t="shared" si="16"/>
        <v>0</v>
      </c>
      <c r="V52" s="10">
        <f t="shared" si="17"/>
        <v>0</v>
      </c>
      <c r="W52" s="9">
        <f t="shared" si="18"/>
        <v>1</v>
      </c>
      <c r="X52" s="8" t="str">
        <f t="shared" si="19"/>
        <v>E2</v>
      </c>
    </row>
    <row r="53" spans="1:24" s="11" customFormat="1" ht="16.5" customHeight="1">
      <c r="A53" s="8">
        <v>947</v>
      </c>
      <c r="B53" s="118" t="str">
        <f>IF('STUDENT NAMES'!G48&lt;&gt;"",'STUDENT NAMES'!G48,"")</f>
        <v/>
      </c>
      <c r="C53" s="7"/>
      <c r="D53" s="9" t="str">
        <f t="shared" si="20"/>
        <v/>
      </c>
      <c r="E53" s="106" t="str">
        <f t="shared" si="21"/>
        <v/>
      </c>
      <c r="F53" s="7"/>
      <c r="G53" s="9" t="str">
        <f t="shared" si="22"/>
        <v/>
      </c>
      <c r="H53" s="106" t="str">
        <f t="shared" si="23"/>
        <v/>
      </c>
      <c r="I53" s="7"/>
      <c r="J53" s="9" t="str">
        <f t="shared" si="24"/>
        <v/>
      </c>
      <c r="K53" s="106" t="str">
        <f t="shared" si="25"/>
        <v/>
      </c>
      <c r="L53" s="7"/>
      <c r="M53" s="9" t="str">
        <f t="shared" si="26"/>
        <v/>
      </c>
      <c r="N53" s="106" t="str">
        <f t="shared" si="27"/>
        <v/>
      </c>
      <c r="O53" s="7"/>
      <c r="P53" s="9" t="str">
        <f t="shared" si="28"/>
        <v/>
      </c>
      <c r="Q53" s="106" t="str">
        <f t="shared" si="29"/>
        <v/>
      </c>
      <c r="R53" s="7"/>
      <c r="S53" s="9" t="str">
        <f t="shared" si="30"/>
        <v/>
      </c>
      <c r="T53" s="106" t="str">
        <f t="shared" si="31"/>
        <v/>
      </c>
      <c r="U53" s="9">
        <f t="shared" si="16"/>
        <v>0</v>
      </c>
      <c r="V53" s="10">
        <f t="shared" si="17"/>
        <v>0</v>
      </c>
      <c r="W53" s="9">
        <f t="shared" si="18"/>
        <v>1</v>
      </c>
      <c r="X53" s="8" t="str">
        <f t="shared" si="19"/>
        <v>E2</v>
      </c>
    </row>
    <row r="54" spans="1:24" s="11" customFormat="1" ht="17.100000000000001" customHeight="1">
      <c r="A54" s="19"/>
      <c r="B54" s="104"/>
      <c r="C54" s="172" t="s">
        <v>50</v>
      </c>
      <c r="D54" s="172"/>
      <c r="E54" s="172"/>
      <c r="F54" s="172" t="s">
        <v>12</v>
      </c>
      <c r="G54" s="172"/>
      <c r="H54" s="172"/>
      <c r="I54" s="172" t="s">
        <v>14</v>
      </c>
      <c r="J54" s="172"/>
      <c r="K54" s="172"/>
      <c r="L54" s="172" t="s">
        <v>20</v>
      </c>
      <c r="M54" s="172"/>
      <c r="N54" s="172"/>
      <c r="O54" s="172" t="s">
        <v>15</v>
      </c>
      <c r="P54" s="172"/>
      <c r="Q54" s="172"/>
      <c r="R54" s="172" t="s">
        <v>16</v>
      </c>
      <c r="S54" s="172"/>
      <c r="T54" s="172"/>
      <c r="U54" s="13"/>
      <c r="V54" s="107"/>
      <c r="W54" s="13"/>
    </row>
    <row r="55" spans="1:24" s="11" customFormat="1" ht="17.100000000000001" customHeight="1">
      <c r="A55" s="167" t="s">
        <v>89</v>
      </c>
      <c r="B55" s="168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  <c r="W55" s="13"/>
    </row>
    <row r="56" spans="1:24" s="11" customFormat="1" ht="17.100000000000001" customHeight="1">
      <c r="A56" s="165" t="s">
        <v>92</v>
      </c>
      <c r="B56" s="166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24" s="11" customFormat="1" ht="17.100000000000001" customHeight="1">
      <c r="A57" s="181" t="s">
        <v>22</v>
      </c>
      <c r="B57" s="180"/>
      <c r="C57" s="5" t="e">
        <f t="shared" ref="C57" si="32">(C64-C58)*100/C64</f>
        <v>#DIV/0!</v>
      </c>
      <c r="D57" s="108"/>
      <c r="E57" s="108"/>
      <c r="F57" s="5" t="e">
        <f t="shared" ref="F57" si="33">(F64-F58)*100/F64</f>
        <v>#DIV/0!</v>
      </c>
      <c r="G57" s="108"/>
      <c r="H57" s="108"/>
      <c r="I57" s="5" t="e">
        <f t="shared" ref="I57" si="34">(I64-I58)*100/I64</f>
        <v>#DIV/0!</v>
      </c>
      <c r="J57" s="108"/>
      <c r="K57" s="108"/>
      <c r="L57" s="5" t="e">
        <f t="shared" ref="L57" si="35">(L64-L58)*100/L64</f>
        <v>#DIV/0!</v>
      </c>
      <c r="M57" s="108"/>
      <c r="N57" s="108"/>
      <c r="O57" s="5" t="e">
        <f t="shared" ref="O57" si="36">(O64-O58)*100/O64</f>
        <v>#DIV/0!</v>
      </c>
      <c r="P57" s="108"/>
      <c r="Q57" s="108"/>
      <c r="R57" s="5" t="e">
        <f t="shared" ref="R57" si="37">(R64-R58)*100/R64</f>
        <v>#DIV/0!</v>
      </c>
      <c r="S57" s="108"/>
      <c r="T57" s="108"/>
      <c r="U57" s="108"/>
      <c r="V57" s="112">
        <f>(V64-V58)*100/V64</f>
        <v>0</v>
      </c>
    </row>
    <row r="58" spans="1:24" s="11" customFormat="1" ht="17.100000000000001" customHeight="1">
      <c r="A58" s="181" t="s">
        <v>23</v>
      </c>
      <c r="B58" s="180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47</v>
      </c>
    </row>
    <row r="59" spans="1:24" s="11" customFormat="1" ht="17.100000000000001" customHeight="1">
      <c r="A59" s="181" t="s">
        <v>24</v>
      </c>
      <c r="B59" s="180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</row>
    <row r="60" spans="1:24" s="11" customFormat="1" ht="17.100000000000001" customHeight="1">
      <c r="A60" s="181" t="s">
        <v>25</v>
      </c>
      <c r="B60" s="180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</row>
    <row r="61" spans="1:24" s="11" customFormat="1" ht="17.100000000000001" customHeight="1">
      <c r="A61" s="181" t="s">
        <v>26</v>
      </c>
      <c r="B61" s="180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</row>
    <row r="62" spans="1:24" s="11" customFormat="1" ht="17.100000000000001" customHeight="1">
      <c r="A62" s="181" t="s">
        <v>85</v>
      </c>
      <c r="B62" s="180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</row>
    <row r="63" spans="1:24" s="11" customFormat="1" ht="17.100000000000001" customHeight="1">
      <c r="A63" s="179" t="s">
        <v>86</v>
      </c>
      <c r="B63" s="180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</row>
    <row r="64" spans="1:24" s="11" customFormat="1" ht="17.100000000000001" customHeight="1">
      <c r="A64" s="181" t="s">
        <v>27</v>
      </c>
      <c r="B64" s="180"/>
      <c r="C64" s="113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47</v>
      </c>
    </row>
    <row r="65" spans="1:24" s="11" customFormat="1" ht="17.100000000000001" customHeight="1">
      <c r="A65" s="201" t="s">
        <v>114</v>
      </c>
      <c r="B65" s="202"/>
      <c r="C65" s="172" t="s">
        <v>50</v>
      </c>
      <c r="D65" s="172"/>
      <c r="E65" s="172"/>
      <c r="F65" s="172" t="s">
        <v>12</v>
      </c>
      <c r="G65" s="172"/>
      <c r="H65" s="172"/>
      <c r="I65" s="172" t="s">
        <v>14</v>
      </c>
      <c r="J65" s="172"/>
      <c r="K65" s="172"/>
      <c r="L65" s="172" t="s">
        <v>20</v>
      </c>
      <c r="M65" s="172"/>
      <c r="N65" s="172"/>
      <c r="O65" s="172" t="s">
        <v>15</v>
      </c>
      <c r="P65" s="172"/>
      <c r="Q65" s="172"/>
      <c r="R65" s="172" t="s">
        <v>16</v>
      </c>
      <c r="S65" s="172"/>
      <c r="T65" s="172"/>
      <c r="U65" s="100"/>
      <c r="V65" s="101"/>
    </row>
    <row r="66" spans="1:24" s="11" customFormat="1" ht="17.100000000000001" customHeight="1">
      <c r="A66" s="181" t="s">
        <v>101</v>
      </c>
      <c r="B66" s="180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</row>
    <row r="67" spans="1:24" s="11" customFormat="1" ht="17.100000000000001" customHeight="1">
      <c r="A67" s="181" t="s">
        <v>102</v>
      </c>
      <c r="B67" s="180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</row>
    <row r="68" spans="1:24" s="11" customFormat="1" ht="17.100000000000001" customHeight="1">
      <c r="A68" s="181" t="s">
        <v>103</v>
      </c>
      <c r="B68" s="180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</row>
    <row r="69" spans="1:24" s="11" customFormat="1" ht="17.100000000000001" customHeight="1">
      <c r="A69" s="181" t="s">
        <v>104</v>
      </c>
      <c r="B69" s="180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</row>
    <row r="70" spans="1:24" s="11" customFormat="1" ht="17.100000000000001" customHeight="1">
      <c r="A70" s="181" t="s">
        <v>105</v>
      </c>
      <c r="B70" s="180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</row>
    <row r="71" spans="1:24" s="11" customFormat="1" ht="17.100000000000001" customHeight="1">
      <c r="A71" s="181" t="s">
        <v>106</v>
      </c>
      <c r="B71" s="180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</row>
    <row r="72" spans="1:24" s="11" customFormat="1" ht="17.100000000000001" customHeight="1">
      <c r="A72" s="181" t="s">
        <v>107</v>
      </c>
      <c r="B72" s="180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</row>
    <row r="73" spans="1:24" s="11" customFormat="1" ht="17.100000000000001" customHeight="1">
      <c r="A73" s="181" t="s">
        <v>108</v>
      </c>
      <c r="B73" s="180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</row>
    <row r="74" spans="1:24" s="11" customFormat="1" ht="17.100000000000001" customHeight="1">
      <c r="A74" s="181" t="s">
        <v>109</v>
      </c>
      <c r="B74" s="180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47</v>
      </c>
    </row>
    <row r="75" spans="1:24" s="11" customFormat="1" ht="17.100000000000001" customHeight="1">
      <c r="A75" s="181" t="s">
        <v>17</v>
      </c>
      <c r="B75" s="180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47</v>
      </c>
    </row>
    <row r="76" spans="1:24" ht="17.100000000000001" customHeight="1">
      <c r="A76" s="170" t="s">
        <v>110</v>
      </c>
      <c r="B76" s="171"/>
      <c r="C76" s="173" t="e">
        <f>(C75*100)/(C64*8)</f>
        <v>#DIV/0!</v>
      </c>
      <c r="D76" s="173"/>
      <c r="E76" s="116"/>
      <c r="F76" s="173" t="e">
        <f>(F75*100)/(F64*8)</f>
        <v>#DIV/0!</v>
      </c>
      <c r="G76" s="173"/>
      <c r="H76" s="116"/>
      <c r="I76" s="173" t="e">
        <f>(I75*100)/(I64*8)</f>
        <v>#DIV/0!</v>
      </c>
      <c r="J76" s="173"/>
      <c r="K76" s="116"/>
      <c r="L76" s="173" t="e">
        <f>(L75*100)/(L64*8)</f>
        <v>#DIV/0!</v>
      </c>
      <c r="M76" s="173"/>
      <c r="N76" s="116"/>
      <c r="O76" s="173" t="e">
        <f>(O75*100)/(O64*8)</f>
        <v>#DIV/0!</v>
      </c>
      <c r="P76" s="173"/>
      <c r="Q76" s="116"/>
      <c r="R76" s="173" t="e">
        <f>(R75*100)/(R64*8)</f>
        <v>#DIV/0!</v>
      </c>
      <c r="S76" s="173"/>
      <c r="T76" s="116"/>
      <c r="U76" s="103"/>
      <c r="V76" s="117">
        <f>(V75*100)/(V64*8)</f>
        <v>12.5</v>
      </c>
    </row>
    <row r="77" spans="1:24" ht="17.100000000000001" customHeight="1">
      <c r="A77" s="191" t="s">
        <v>120</v>
      </c>
      <c r="B77" s="192"/>
      <c r="C77" s="176" t="s">
        <v>29</v>
      </c>
      <c r="D77" s="176"/>
      <c r="E77" s="97"/>
      <c r="F77" s="176" t="s">
        <v>34</v>
      </c>
      <c r="G77" s="176" t="s">
        <v>31</v>
      </c>
      <c r="H77" s="176"/>
      <c r="I77" s="176"/>
      <c r="J77" s="186" t="s">
        <v>32</v>
      </c>
      <c r="K77" s="186"/>
      <c r="L77" s="186"/>
      <c r="M77" s="24"/>
      <c r="N77" s="24"/>
      <c r="O77" s="186" t="s">
        <v>22</v>
      </c>
      <c r="P77" s="178" t="s">
        <v>35</v>
      </c>
      <c r="Q77" s="96"/>
      <c r="R77" s="178" t="s">
        <v>24</v>
      </c>
      <c r="S77" s="178" t="s">
        <v>25</v>
      </c>
      <c r="T77" s="96"/>
      <c r="U77" s="178" t="s">
        <v>26</v>
      </c>
      <c r="V77" s="178" t="s">
        <v>36</v>
      </c>
      <c r="W77" s="178" t="s">
        <v>36</v>
      </c>
      <c r="X77" s="177" t="s">
        <v>33</v>
      </c>
    </row>
    <row r="78" spans="1:24" ht="17.100000000000001" customHeight="1">
      <c r="A78" s="193"/>
      <c r="B78" s="194"/>
      <c r="C78" s="176"/>
      <c r="D78" s="176"/>
      <c r="E78" s="97"/>
      <c r="F78" s="176"/>
      <c r="G78" s="176"/>
      <c r="H78" s="176"/>
      <c r="I78" s="176"/>
      <c r="J78" s="186"/>
      <c r="K78" s="186"/>
      <c r="L78" s="186"/>
      <c r="M78" s="24"/>
      <c r="N78" s="24"/>
      <c r="O78" s="186"/>
      <c r="P78" s="178"/>
      <c r="Q78" s="96"/>
      <c r="R78" s="178"/>
      <c r="S78" s="178"/>
      <c r="T78" s="96"/>
      <c r="U78" s="178"/>
      <c r="V78" s="178"/>
      <c r="W78" s="178"/>
      <c r="X78" s="177"/>
    </row>
    <row r="79" spans="1:24" ht="17.100000000000001" customHeight="1">
      <c r="A79" s="196"/>
      <c r="B79" s="196"/>
      <c r="C79" s="187" t="s">
        <v>67</v>
      </c>
      <c r="D79" s="187"/>
      <c r="E79" s="95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17.100000000000001" customHeight="1">
      <c r="A80" s="196"/>
      <c r="B80" s="196"/>
      <c r="C80" s="187" t="s">
        <v>66</v>
      </c>
      <c r="D80" s="187"/>
      <c r="E80" s="95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7.100000000000001" customHeight="1">
      <c r="A81" s="196"/>
      <c r="B81" s="196"/>
      <c r="C81" s="187" t="s">
        <v>68</v>
      </c>
      <c r="D81" s="187"/>
      <c r="E81" s="95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7.100000000000001" customHeight="1">
      <c r="A82" s="196"/>
      <c r="B82" s="196"/>
      <c r="C82" s="187" t="s">
        <v>73</v>
      </c>
      <c r="D82" s="187"/>
      <c r="E82" s="95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7.100000000000001" customHeight="1">
      <c r="A83" s="196"/>
      <c r="B83" s="196"/>
      <c r="C83" s="187" t="s">
        <v>71</v>
      </c>
      <c r="D83" s="187"/>
      <c r="E83" s="95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7.100000000000001" customHeight="1">
      <c r="A84" s="196"/>
      <c r="B84" s="196"/>
      <c r="C84" s="187" t="s">
        <v>72</v>
      </c>
      <c r="D84" s="187"/>
      <c r="E84" s="95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5" spans="1:24" ht="18" customHeight="1">
      <c r="A85" s="59"/>
      <c r="B85" s="59"/>
      <c r="C85" s="60"/>
      <c r="D85" s="60"/>
      <c r="E85" s="60"/>
      <c r="F85" s="61"/>
      <c r="G85" s="61"/>
      <c r="H85" s="61"/>
      <c r="I85" s="62"/>
      <c r="J85" s="61"/>
      <c r="K85" s="61"/>
      <c r="L85" s="63"/>
      <c r="M85" s="61"/>
      <c r="N85" s="61"/>
      <c r="O85" s="63"/>
      <c r="P85" s="61"/>
      <c r="Q85" s="61"/>
      <c r="R85" s="62"/>
      <c r="S85" s="62"/>
      <c r="T85" s="62"/>
      <c r="U85" s="64"/>
      <c r="V85" s="65"/>
      <c r="W85" s="65"/>
      <c r="X85" s="64"/>
    </row>
    <row r="86" spans="1:24" ht="18" customHeight="1">
      <c r="A86" s="59"/>
      <c r="B86" s="59"/>
      <c r="C86" s="60"/>
      <c r="D86" s="60"/>
      <c r="E86" s="60"/>
      <c r="F86" s="61"/>
      <c r="G86" s="61"/>
      <c r="H86" s="61"/>
      <c r="I86" s="62"/>
      <c r="J86" s="61"/>
      <c r="K86" s="61"/>
      <c r="L86" s="63"/>
      <c r="M86" s="61"/>
      <c r="N86" s="61"/>
      <c r="O86" s="63"/>
      <c r="P86" s="61"/>
      <c r="Q86" s="61"/>
      <c r="R86" s="62"/>
      <c r="S86" s="62"/>
      <c r="T86" s="62"/>
      <c r="U86" s="64"/>
      <c r="V86" s="65"/>
      <c r="W86" s="65"/>
      <c r="X86" s="64"/>
    </row>
    <row r="87" spans="1:24" ht="15" customHeight="1">
      <c r="A87" s="59"/>
      <c r="B87" s="59"/>
      <c r="C87" s="60"/>
      <c r="D87" s="60"/>
      <c r="E87" s="60"/>
      <c r="F87" s="61"/>
      <c r="G87" s="61"/>
      <c r="H87" s="61"/>
      <c r="I87" s="62"/>
      <c r="J87" s="61"/>
      <c r="K87" s="61"/>
      <c r="L87" s="63"/>
      <c r="M87" s="61"/>
      <c r="N87" s="61"/>
      <c r="O87" s="63"/>
      <c r="P87" s="61"/>
      <c r="Q87" s="61"/>
      <c r="R87" s="62"/>
      <c r="S87" s="62"/>
      <c r="T87" s="62"/>
      <c r="U87" s="64"/>
      <c r="V87" s="65"/>
      <c r="W87" s="65"/>
      <c r="X87" s="64"/>
    </row>
    <row r="88" spans="1:24" s="18" customFormat="1">
      <c r="B88" s="2" t="s">
        <v>37</v>
      </c>
      <c r="C88" s="163" t="s">
        <v>38</v>
      </c>
      <c r="D88" s="163"/>
      <c r="E88" s="163"/>
      <c r="F88" s="163"/>
      <c r="G88" s="20"/>
      <c r="H88" s="20"/>
      <c r="I88" s="20"/>
      <c r="J88" s="20"/>
      <c r="K88" s="20"/>
      <c r="L88" s="20"/>
      <c r="M88" s="20" t="s">
        <v>39</v>
      </c>
      <c r="N88" s="20"/>
      <c r="O88" s="20"/>
      <c r="P88" s="20"/>
      <c r="Q88" s="20"/>
      <c r="R88" s="20"/>
      <c r="S88" s="20"/>
      <c r="T88" s="20"/>
      <c r="V88" s="18" t="s">
        <v>40</v>
      </c>
    </row>
  </sheetData>
  <autoFilter ref="A6:Y41">
    <sortState ref="A8:Y48">
      <sortCondition ref="O6:O41"/>
    </sortState>
  </autoFilter>
  <mergeCells count="81">
    <mergeCell ref="O76:P76"/>
    <mergeCell ref="R76:S76"/>
    <mergeCell ref="A74:B74"/>
    <mergeCell ref="A75:B75"/>
    <mergeCell ref="A76:B76"/>
    <mergeCell ref="C76:D76"/>
    <mergeCell ref="F76:G76"/>
    <mergeCell ref="I54:K54"/>
    <mergeCell ref="L54:N54"/>
    <mergeCell ref="O54:Q54"/>
    <mergeCell ref="R54:T54"/>
    <mergeCell ref="F65:H65"/>
    <mergeCell ref="I65:K65"/>
    <mergeCell ref="L65:N65"/>
    <mergeCell ref="O65:Q65"/>
    <mergeCell ref="R65:T65"/>
    <mergeCell ref="C88:F88"/>
    <mergeCell ref="A81:B81"/>
    <mergeCell ref="C81:D81"/>
    <mergeCell ref="A82:B82"/>
    <mergeCell ref="C82:D82"/>
    <mergeCell ref="A83:B83"/>
    <mergeCell ref="C83:D83"/>
    <mergeCell ref="A84:B84"/>
    <mergeCell ref="C84:D84"/>
    <mergeCell ref="A80:B80"/>
    <mergeCell ref="C80:D80"/>
    <mergeCell ref="A79:B79"/>
    <mergeCell ref="C79:D79"/>
    <mergeCell ref="A64:B64"/>
    <mergeCell ref="A77:B78"/>
    <mergeCell ref="C65:E65"/>
    <mergeCell ref="A66:B66"/>
    <mergeCell ref="A67:B67"/>
    <mergeCell ref="A68:B68"/>
    <mergeCell ref="A69:B69"/>
    <mergeCell ref="A70:B70"/>
    <mergeCell ref="A71:B71"/>
    <mergeCell ref="A72:B72"/>
    <mergeCell ref="A73:B73"/>
    <mergeCell ref="A65:B65"/>
    <mergeCell ref="F77:F78"/>
    <mergeCell ref="X77:X78"/>
    <mergeCell ref="A60:B60"/>
    <mergeCell ref="V77:V78"/>
    <mergeCell ref="C77:D78"/>
    <mergeCell ref="G77:I78"/>
    <mergeCell ref="P77:P78"/>
    <mergeCell ref="R77:R78"/>
    <mergeCell ref="W77:W78"/>
    <mergeCell ref="U77:U78"/>
    <mergeCell ref="S77:S78"/>
    <mergeCell ref="J77:L78"/>
    <mergeCell ref="O77:O78"/>
    <mergeCell ref="A63:B63"/>
    <mergeCell ref="I76:J76"/>
    <mergeCell ref="L76:M76"/>
    <mergeCell ref="A59:B59"/>
    <mergeCell ref="A61:B61"/>
    <mergeCell ref="A62:B62"/>
    <mergeCell ref="V5:V6"/>
    <mergeCell ref="A58:B58"/>
    <mergeCell ref="A55:B55"/>
    <mergeCell ref="A56:B56"/>
    <mergeCell ref="A57:B57"/>
    <mergeCell ref="C5:E5"/>
    <mergeCell ref="F5:H5"/>
    <mergeCell ref="I5:K5"/>
    <mergeCell ref="L5:N5"/>
    <mergeCell ref="O5:Q5"/>
    <mergeCell ref="R5:T5"/>
    <mergeCell ref="C54:E54"/>
    <mergeCell ref="F54:H54"/>
    <mergeCell ref="A1:X1"/>
    <mergeCell ref="A2:X2"/>
    <mergeCell ref="A3:X3"/>
    <mergeCell ref="A4:X4"/>
    <mergeCell ref="A5:A6"/>
    <mergeCell ref="B5:B6"/>
    <mergeCell ref="X5:X6"/>
    <mergeCell ref="W5:W6"/>
  </mergeCells>
  <conditionalFormatting sqref="C7:C53">
    <cfRule type="cellIs" dxfId="77" priority="18" operator="lessThan">
      <formula>13.2</formula>
    </cfRule>
  </conditionalFormatting>
  <conditionalFormatting sqref="F7:F53">
    <cfRule type="cellIs" dxfId="76" priority="17" operator="lessThan">
      <formula>13.2</formula>
    </cfRule>
  </conditionalFormatting>
  <conditionalFormatting sqref="I7:I53">
    <cfRule type="cellIs" dxfId="75" priority="16" operator="lessThan">
      <formula>13.2</formula>
    </cfRule>
  </conditionalFormatting>
  <conditionalFormatting sqref="L7:L53">
    <cfRule type="cellIs" dxfId="74" priority="15" operator="lessThan">
      <formula>13.2</formula>
    </cfRule>
  </conditionalFormatting>
  <conditionalFormatting sqref="O7:O53">
    <cfRule type="cellIs" dxfId="73" priority="14" operator="lessThan">
      <formula>13.2</formula>
    </cfRule>
  </conditionalFormatting>
  <conditionalFormatting sqref="R7:R53">
    <cfRule type="cellIs" dxfId="72" priority="13" operator="lessThan">
      <formula>13.2</formula>
    </cfRule>
  </conditionalFormatting>
  <conditionalFormatting sqref="C7:C53">
    <cfRule type="cellIs" dxfId="71" priority="12" operator="lessThan">
      <formula>13.2</formula>
    </cfRule>
  </conditionalFormatting>
  <conditionalFormatting sqref="C7:C53">
    <cfRule type="cellIs" dxfId="70" priority="11" operator="lessThan">
      <formula>13.2</formula>
    </cfRule>
  </conditionalFormatting>
  <conditionalFormatting sqref="F7:F53">
    <cfRule type="cellIs" dxfId="69" priority="10" operator="lessThan">
      <formula>13.2</formula>
    </cfRule>
  </conditionalFormatting>
  <conditionalFormatting sqref="F7:F53">
    <cfRule type="cellIs" dxfId="68" priority="9" operator="lessThan">
      <formula>13.2</formula>
    </cfRule>
  </conditionalFormatting>
  <conditionalFormatting sqref="I7:I53">
    <cfRule type="cellIs" dxfId="67" priority="8" operator="lessThan">
      <formula>13.2</formula>
    </cfRule>
  </conditionalFormatting>
  <conditionalFormatting sqref="I7:I53">
    <cfRule type="cellIs" dxfId="66" priority="7" operator="lessThan">
      <formula>13.2</formula>
    </cfRule>
  </conditionalFormatting>
  <conditionalFormatting sqref="L7:L53">
    <cfRule type="cellIs" dxfId="65" priority="6" operator="lessThan">
      <formula>13.2</formula>
    </cfRule>
  </conditionalFormatting>
  <conditionalFormatting sqref="L7:L53">
    <cfRule type="cellIs" dxfId="64" priority="5" operator="lessThan">
      <formula>13.2</formula>
    </cfRule>
  </conditionalFormatting>
  <conditionalFormatting sqref="O7:O53">
    <cfRule type="cellIs" dxfId="63" priority="4" operator="lessThan">
      <formula>13.2</formula>
    </cfRule>
  </conditionalFormatting>
  <conditionalFormatting sqref="O7:O53">
    <cfRule type="cellIs" dxfId="62" priority="3" operator="lessThan">
      <formula>13.2</formula>
    </cfRule>
  </conditionalFormatting>
  <conditionalFormatting sqref="R7:R53">
    <cfRule type="cellIs" dxfId="61" priority="2" operator="lessThan">
      <formula>13.2</formula>
    </cfRule>
  </conditionalFormatting>
  <conditionalFormatting sqref="R7:R53">
    <cfRule type="cellIs" dxfId="60" priority="1" operator="lessThan">
      <formula>13.2</formula>
    </cfRule>
  </conditionalFormatting>
  <pageMargins left="0.7" right="0.34" top="0.45" bottom="0.42" header="0.3" footer="0.3"/>
  <pageSetup paperSize="5" scale="58" orientation="portrait" verticalDpi="1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TITLE</vt:lpstr>
      <vt:lpstr>STUDENT NAMES</vt:lpstr>
      <vt:lpstr>6A</vt:lpstr>
      <vt:lpstr>6B</vt:lpstr>
      <vt:lpstr>7A</vt:lpstr>
      <vt:lpstr>7B</vt:lpstr>
      <vt:lpstr>8A</vt:lpstr>
      <vt:lpstr>8B</vt:lpstr>
      <vt:lpstr>9A</vt:lpstr>
      <vt:lpstr>9B</vt:lpstr>
      <vt:lpstr>10A</vt:lpstr>
      <vt:lpstr>10B</vt:lpstr>
      <vt:lpstr>CONS (2)</vt:lpstr>
      <vt:lpstr>CLASSWISE (2)</vt:lpstr>
      <vt:lpstr>'10A'!Print_Area</vt:lpstr>
      <vt:lpstr>'10B'!Print_Area</vt:lpstr>
      <vt:lpstr>'6A'!Print_Area</vt:lpstr>
      <vt:lpstr>'6B'!Print_Area</vt:lpstr>
      <vt:lpstr>'7A'!Print_Area</vt:lpstr>
      <vt:lpstr>'7B'!Print_Area</vt:lpstr>
      <vt:lpstr>'8A'!Print_Area</vt:lpstr>
      <vt:lpstr>'8B'!Print_Area</vt:lpstr>
      <vt:lpstr>'9A'!Print_Area</vt:lpstr>
      <vt:lpstr>'9B'!Print_Area</vt:lpstr>
      <vt:lpstr>'CLASSWISE (2)'!Print_Area</vt:lpstr>
      <vt:lpstr>'CONS (2)'!Print_Area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fcsa</dc:creator>
  <cp:lastModifiedBy>VIJAY</cp:lastModifiedBy>
  <cp:lastPrinted>2025-07-14T06:26:30Z</cp:lastPrinted>
  <dcterms:created xsi:type="dcterms:W3CDTF">2018-12-24T04:20:23Z</dcterms:created>
  <dcterms:modified xsi:type="dcterms:W3CDTF">2025-11-24T13:20:18Z</dcterms:modified>
</cp:coreProperties>
</file>